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ünther\Eigene Daten\Daten\Winword2026\Newsletter\VSM\SAHaushaltsplanung\"/>
    </mc:Choice>
  </mc:AlternateContent>
  <bookViews>
    <workbookView xWindow="0" yWindow="0" windowWidth="26083" windowHeight="12186" activeTab="8"/>
  </bookViews>
  <sheets>
    <sheet name="Anleitung" sheetId="1" r:id="rId1"/>
    <sheet name="Annahmen" sheetId="2" r:id="rId2"/>
    <sheet name="Personal" sheetId="3" r:id="rId3"/>
    <sheet name="Zuschüsse" sheetId="4" r:id="rId4"/>
    <sheet name="Investitionen" sheetId="5" r:id="rId5"/>
    <sheet name="Haushalt 2027" sheetId="6" r:id="rId6"/>
    <sheet name="Liquidität" sheetId="7" r:id="rId7"/>
    <sheet name="Szenarien" sheetId="8" r:id="rId8"/>
    <sheet name="Dashboard" sheetId="9" r:id="rId9"/>
  </sheets>
  <calcPr calcId="152511"/>
</workbook>
</file>

<file path=xl/calcChain.xml><?xml version="1.0" encoding="utf-8"?>
<calcChain xmlns="http://schemas.openxmlformats.org/spreadsheetml/2006/main">
  <c r="B11" i="8" l="1"/>
  <c r="F11" i="8" s="1"/>
  <c r="B8" i="8"/>
  <c r="F8" i="8" s="1"/>
  <c r="D6" i="8"/>
  <c r="B6" i="8"/>
  <c r="H6" i="8" s="1"/>
  <c r="H5" i="8"/>
  <c r="B5" i="8"/>
  <c r="F5" i="8" s="1"/>
  <c r="M27" i="7"/>
  <c r="L27" i="7"/>
  <c r="K27" i="7"/>
  <c r="J27" i="7"/>
  <c r="I27" i="7"/>
  <c r="H27" i="7"/>
  <c r="G27" i="7"/>
  <c r="F27" i="7"/>
  <c r="E27" i="7"/>
  <c r="D27" i="7"/>
  <c r="C27" i="7"/>
  <c r="B27" i="7"/>
  <c r="N27" i="7" s="1"/>
  <c r="M23" i="7"/>
  <c r="L23" i="7"/>
  <c r="K23" i="7"/>
  <c r="J23" i="7"/>
  <c r="I23" i="7"/>
  <c r="H23" i="7"/>
  <c r="G23" i="7"/>
  <c r="F23" i="7"/>
  <c r="E23" i="7"/>
  <c r="D23" i="7"/>
  <c r="C23" i="7"/>
  <c r="B23" i="7"/>
  <c r="P22" i="7"/>
  <c r="O22" i="7"/>
  <c r="N22" i="7"/>
  <c r="N21" i="7"/>
  <c r="P21" i="7" s="1"/>
  <c r="N20" i="7"/>
  <c r="N19" i="7"/>
  <c r="N23" i="7" s="1"/>
  <c r="N18" i="7"/>
  <c r="N17" i="7"/>
  <c r="M14" i="7"/>
  <c r="M25" i="7" s="1"/>
  <c r="L14" i="7"/>
  <c r="L25" i="7" s="1"/>
  <c r="K14" i="7"/>
  <c r="K25" i="7" s="1"/>
  <c r="J14" i="7"/>
  <c r="J25" i="7" s="1"/>
  <c r="I14" i="7"/>
  <c r="I25" i="7" s="1"/>
  <c r="H14" i="7"/>
  <c r="H25" i="7" s="1"/>
  <c r="G14" i="7"/>
  <c r="G25" i="7" s="1"/>
  <c r="F14" i="7"/>
  <c r="F25" i="7" s="1"/>
  <c r="E14" i="7"/>
  <c r="E25" i="7" s="1"/>
  <c r="D14" i="7"/>
  <c r="D25" i="7" s="1"/>
  <c r="C14" i="7"/>
  <c r="C25" i="7" s="1"/>
  <c r="B14" i="7"/>
  <c r="B25" i="7" s="1"/>
  <c r="N13" i="7"/>
  <c r="N12" i="7"/>
  <c r="N11" i="7"/>
  <c r="N10" i="7"/>
  <c r="O9" i="7"/>
  <c r="N9" i="7"/>
  <c r="N14" i="7" s="1"/>
  <c r="P8" i="7"/>
  <c r="O8" i="7"/>
  <c r="N8" i="7"/>
  <c r="B5" i="7"/>
  <c r="B26" i="7" s="1"/>
  <c r="J28" i="6"/>
  <c r="J27" i="6"/>
  <c r="O21" i="7" s="1"/>
  <c r="J26" i="6"/>
  <c r="B12" i="8" s="1"/>
  <c r="J25" i="6"/>
  <c r="J24" i="6"/>
  <c r="J23" i="6"/>
  <c r="O20" i="7" s="1"/>
  <c r="P20" i="7" s="1"/>
  <c r="J22" i="6"/>
  <c r="J21" i="6"/>
  <c r="O19" i="7" s="1"/>
  <c r="J20" i="6"/>
  <c r="J19" i="6"/>
  <c r="J18" i="6"/>
  <c r="J17" i="6"/>
  <c r="O18" i="7" s="1"/>
  <c r="P18" i="7" s="1"/>
  <c r="J13" i="6"/>
  <c r="O13" i="7" s="1"/>
  <c r="J12" i="6"/>
  <c r="J11" i="6"/>
  <c r="J10" i="6"/>
  <c r="J9" i="6"/>
  <c r="O12" i="7" s="1"/>
  <c r="P12" i="7" s="1"/>
  <c r="J8" i="6"/>
  <c r="O11" i="7" s="1"/>
  <c r="J6" i="6"/>
  <c r="J5" i="6"/>
  <c r="G15" i="5"/>
  <c r="B9" i="9" s="1"/>
  <c r="P14" i="5"/>
  <c r="O14" i="5"/>
  <c r="F14" i="5"/>
  <c r="P13" i="5"/>
  <c r="O13" i="5"/>
  <c r="F13" i="5"/>
  <c r="P12" i="5"/>
  <c r="O12" i="5"/>
  <c r="F12" i="5"/>
  <c r="O11" i="5"/>
  <c r="P11" i="5" s="1"/>
  <c r="F11" i="5"/>
  <c r="P10" i="5"/>
  <c r="O10" i="5"/>
  <c r="F10" i="5"/>
  <c r="P9" i="5"/>
  <c r="O9" i="5"/>
  <c r="F9" i="5"/>
  <c r="P8" i="5"/>
  <c r="O8" i="5"/>
  <c r="F8" i="5"/>
  <c r="O7" i="5"/>
  <c r="P7" i="5" s="1"/>
  <c r="F7" i="5"/>
  <c r="P6" i="5"/>
  <c r="O6" i="5"/>
  <c r="F6" i="5"/>
  <c r="P5" i="5"/>
  <c r="O5" i="5"/>
  <c r="F5" i="5"/>
  <c r="H16" i="4"/>
  <c r="H15" i="4"/>
  <c r="H14" i="4"/>
  <c r="H13" i="4"/>
  <c r="H12" i="4"/>
  <c r="H11" i="4"/>
  <c r="H10" i="4"/>
  <c r="H9" i="4"/>
  <c r="H8" i="4"/>
  <c r="H7" i="4"/>
  <c r="H6" i="4"/>
  <c r="H5" i="4"/>
  <c r="H17" i="4" s="1"/>
  <c r="B8" i="9" s="1"/>
  <c r="K19" i="3"/>
  <c r="H19" i="3"/>
  <c r="H18" i="3"/>
  <c r="K18" i="3" s="1"/>
  <c r="H17" i="3"/>
  <c r="K17" i="3" s="1"/>
  <c r="K16" i="3"/>
  <c r="H16" i="3"/>
  <c r="H15" i="3"/>
  <c r="K15" i="3" s="1"/>
  <c r="K14" i="3"/>
  <c r="H14" i="3"/>
  <c r="K13" i="3"/>
  <c r="H13" i="3"/>
  <c r="H12" i="3"/>
  <c r="K12" i="3" s="1"/>
  <c r="H11" i="3"/>
  <c r="K11" i="3" s="1"/>
  <c r="K10" i="3"/>
  <c r="H10" i="3"/>
  <c r="H9" i="3"/>
  <c r="K9" i="3" s="1"/>
  <c r="H8" i="3"/>
  <c r="K8" i="3" s="1"/>
  <c r="K7" i="3"/>
  <c r="H7" i="3"/>
  <c r="H6" i="3"/>
  <c r="K6" i="3" s="1"/>
  <c r="H5" i="3"/>
  <c r="K5" i="3" s="1"/>
  <c r="B28" i="7" l="1"/>
  <c r="F5" i="9"/>
  <c r="C5" i="7"/>
  <c r="C26" i="7" s="1"/>
  <c r="J16" i="6"/>
  <c r="K20" i="3"/>
  <c r="B10" i="9" s="1"/>
  <c r="P11" i="7"/>
  <c r="D12" i="8"/>
  <c r="H12" i="8"/>
  <c r="F12" i="8"/>
  <c r="P13" i="7"/>
  <c r="N25" i="7"/>
  <c r="J7" i="6"/>
  <c r="H8" i="8"/>
  <c r="H11" i="8"/>
  <c r="B9" i="8"/>
  <c r="F6" i="8"/>
  <c r="P9" i="7"/>
  <c r="P19" i="7"/>
  <c r="B13" i="8"/>
  <c r="D5" i="8"/>
  <c r="D8" i="8"/>
  <c r="D11" i="8"/>
  <c r="O17" i="7" l="1"/>
  <c r="P17" i="7" s="1"/>
  <c r="J29" i="6"/>
  <c r="B10" i="8"/>
  <c r="C28" i="7"/>
  <c r="G5" i="9"/>
  <c r="D5" i="7"/>
  <c r="D26" i="7" s="1"/>
  <c r="D9" i="8"/>
  <c r="H9" i="8"/>
  <c r="F9" i="8"/>
  <c r="J14" i="6"/>
  <c r="B7" i="8"/>
  <c r="O10" i="7"/>
  <c r="P10" i="7" s="1"/>
  <c r="H13" i="8"/>
  <c r="F13" i="8"/>
  <c r="D13" i="8"/>
  <c r="H7" i="8" l="1"/>
  <c r="H16" i="8" s="1"/>
  <c r="F7" i="8"/>
  <c r="F16" i="8" s="1"/>
  <c r="D7" i="8"/>
  <c r="D16" i="8" s="1"/>
  <c r="H10" i="8"/>
  <c r="H17" i="8" s="1"/>
  <c r="C18" i="9" s="1"/>
  <c r="F10" i="8"/>
  <c r="F17" i="8" s="1"/>
  <c r="C17" i="9" s="1"/>
  <c r="D10" i="8"/>
  <c r="D17" i="8" s="1"/>
  <c r="C16" i="9" s="1"/>
  <c r="J31" i="6"/>
  <c r="B7" i="9" s="1"/>
  <c r="B5" i="9"/>
  <c r="O14" i="7"/>
  <c r="P14" i="7" s="1"/>
  <c r="D28" i="7"/>
  <c r="H5" i="9"/>
  <c r="E5" i="7"/>
  <c r="E26" i="7" s="1"/>
  <c r="B6" i="9"/>
  <c r="O23" i="7"/>
  <c r="P23" i="7" s="1"/>
  <c r="B17" i="9" l="1"/>
  <c r="F18" i="8"/>
  <c r="D17" i="9" s="1"/>
  <c r="E28" i="7"/>
  <c r="I5" i="9"/>
  <c r="F5" i="7"/>
  <c r="F26" i="7" s="1"/>
  <c r="B16" i="9"/>
  <c r="D18" i="8"/>
  <c r="D16" i="9" s="1"/>
  <c r="B18" i="9"/>
  <c r="H18" i="8"/>
  <c r="D18" i="9" s="1"/>
  <c r="J5" i="9" l="1"/>
  <c r="G5" i="7"/>
  <c r="G26" i="7" s="1"/>
  <c r="F28" i="7"/>
  <c r="H5" i="7" l="1"/>
  <c r="H26" i="7" s="1"/>
  <c r="G28" i="7"/>
  <c r="K5" i="9"/>
  <c r="H28" i="7" l="1"/>
  <c r="L5" i="9"/>
  <c r="I5" i="7"/>
  <c r="I26" i="7" s="1"/>
  <c r="J5" i="7" l="1"/>
  <c r="J26" i="7" s="1"/>
  <c r="M5" i="9"/>
  <c r="I28" i="7"/>
  <c r="K5" i="7" l="1"/>
  <c r="K26" i="7" s="1"/>
  <c r="J28" i="7"/>
  <c r="N5" i="9"/>
  <c r="L5" i="7" l="1"/>
  <c r="L26" i="7" s="1"/>
  <c r="K28" i="7"/>
  <c r="O5" i="9"/>
  <c r="M5" i="7" l="1"/>
  <c r="M26" i="7" s="1"/>
  <c r="L28" i="7"/>
  <c r="P5" i="9"/>
  <c r="M28" i="7" l="1"/>
  <c r="Q5" i="9"/>
  <c r="N26" i="7"/>
  <c r="B11" i="9"/>
  <c r="B12" i="9"/>
  <c r="B13" i="9" l="1"/>
  <c r="N28" i="7"/>
</calcChain>
</file>

<file path=xl/sharedStrings.xml><?xml version="1.0" encoding="utf-8"?>
<sst xmlns="http://schemas.openxmlformats.org/spreadsheetml/2006/main" count="374" uniqueCount="255">
  <si>
    <t>Haushaltsplanung 2027 – Muster und Arbeitsvorlage</t>
  </si>
  <si>
    <t>Diese Datei enthält eine vollständige beispielhafte Haushaltsplanung für einen gemeinnützigen Verein. Alle blau geschriebenen Zahlen und Texte sind Eingaben und können überschrieben werden. Grüne Werte werden aus anderen Tabellenblättern übernommen. Schwarze Werte werden berechnet.</t>
  </si>
  <si>
    <t>Arbeitsfolge</t>
  </si>
  <si>
    <t>Was Sie tun</t>
  </si>
  <si>
    <t>1</t>
  </si>
  <si>
    <t>Im Blatt „Annahmen“ Vereinsdaten, Mindestliquidität und Planungswerte prüfen.</t>
  </si>
  <si>
    <t>2</t>
  </si>
  <si>
    <t>Im Blatt „Haushalt 2027“ den erwarteten Abschluss 2026 bereinigen und die Ansätze 2027 entwickeln.</t>
  </si>
  <si>
    <t>3</t>
  </si>
  <si>
    <t>Im Blatt „Personal“ sämtliche Beschäftigungen und Vergütungen einzeln erfassen.</t>
  </si>
  <si>
    <t>4</t>
  </si>
  <si>
    <t>Im Blatt „Zuschüsse“ Fördermittel nach Sicherheit bewerten und Auszahlungstermine eintragen.</t>
  </si>
  <si>
    <t>5</t>
  </si>
  <si>
    <t>Im Blatt „Investitionen“ Vorhaben bewerten, priorisieren und den Zahlungsbedarf 2027 festlegen.</t>
  </si>
  <si>
    <t>6</t>
  </si>
  <si>
    <t>Im Blatt „Liquidität“ alle Ein- und Auszahlungen auf die Monate verteilen.</t>
  </si>
  <si>
    <t>7</t>
  </si>
  <si>
    <t>Im Blatt „Dashboard“ Ergebnis, Risiken und Frühwarnzahlen regelmäßig prüfen.</t>
  </si>
  <si>
    <t>Farbe</t>
  </si>
  <si>
    <t>Bedeutung</t>
  </si>
  <si>
    <t>Blau auf Gelb</t>
  </si>
  <si>
    <t>Eingabe oder Annahme – bitte prüfen und bei Bedarf überschreiben</t>
  </si>
  <si>
    <t>Grün</t>
  </si>
  <si>
    <t>Verknüpfung zu einem anderen Tabellenblatt</t>
  </si>
  <si>
    <t>Schwarz</t>
  </si>
  <si>
    <t>Formel oder automatisch berechneter Wert</t>
  </si>
  <si>
    <t>Rot in Klammern</t>
  </si>
  <si>
    <t>Negativer Betrag oder Unterschreitung</t>
  </si>
  <si>
    <t>Hinweis: Die Beispieldaten dienen als Muster. Prüfen Sie sämtliche Ansätze für Ihren Verein. Die Datei ersetzt keine steuerliche oder rechtliche Beratung. Förderbescheide, Verträge, Satzung und Finanzordnung bleiben maßgeblich.</t>
  </si>
  <si>
    <t>Annahmen und zentrale Planungswerte</t>
  </si>
  <si>
    <t>Gelb markierte Werte prüfen und an den Verein anpassen. Quellen und Bearbeitungsstand stehen rechts daneben.</t>
  </si>
  <si>
    <t>Parameter</t>
  </si>
  <si>
    <t>Wert</t>
  </si>
  <si>
    <t>Einheit</t>
  </si>
  <si>
    <t>Status/Hinweis</t>
  </si>
  <si>
    <t>Quelle</t>
  </si>
  <si>
    <t>Vereinsname</t>
  </si>
  <si>
    <t>Musterverein 1975 e. V.</t>
  </si>
  <si>
    <t>Beispiel – überschreiben</t>
  </si>
  <si>
    <t>Geschäftsjahr</t>
  </si>
  <si>
    <t>Jahr</t>
  </si>
  <si>
    <t>Planjahr</t>
  </si>
  <si>
    <t>Startliquidität 01.01.2027</t>
  </si>
  <si>
    <t>Euro</t>
  </si>
  <si>
    <t>Kontostand abzüglich gebundener Mittel</t>
  </si>
  <si>
    <t>Mindestliquidität</t>
  </si>
  <si>
    <t>Vom Vorstand festzulegen</t>
  </si>
  <si>
    <t>Gesetzlicher Mindestlohn</t>
  </si>
  <si>
    <t>Euro/Stunde</t>
  </si>
  <si>
    <t>Feststehend ab 01.01.2027</t>
  </si>
  <si>
    <t>https://www.bmas.de/DE/Service/Presse/Pressemitteilungen/2025/mindestlohn-steigt-zum-ersten-januar-2026.html</t>
  </si>
  <si>
    <t>Minijobgrenze</t>
  </si>
  <si>
    <t>Euro/Monat</t>
  </si>
  <si>
    <t>https://magazin.minijob-zentrale.de/minijob-grenze-2026-haushaltshilfen/</t>
  </si>
  <si>
    <t>Künstlersozialabgabe</t>
  </si>
  <si>
    <t>Prozent</t>
  </si>
  <si>
    <t>Planwert 2027</t>
  </si>
  <si>
    <t>https://www.bmas.de/DE/Service/Presse/Pressemitteilungen/2026/kuenstlersozialversicherung-abgabe-steigt-auf-5-prozent-im-jahr-2027.html</t>
  </si>
  <si>
    <t>Allgemeiner Sachkostenpuffer</t>
  </si>
  <si>
    <t>Vereinsindividuell</t>
  </si>
  <si>
    <t>Zusätzliche Planungsreserve</t>
  </si>
  <si>
    <t>Bearbeitungsstand</t>
  </si>
  <si>
    <t>Datum</t>
  </si>
  <si>
    <t>Aktualisieren</t>
  </si>
  <si>
    <t>Personal- und Vergütungsplanung 2027</t>
  </si>
  <si>
    <t>Je Tätigkeit eine Zeile verwenden. Bei Monatspauschalen „Menge“ = 1 eintragen; bei Jahresbeträgen „Monate“ = 1.</t>
  </si>
  <si>
    <t>Tätigkeit</t>
  </si>
  <si>
    <t>Beschäftigungsart</t>
  </si>
  <si>
    <t>Personen</t>
  </si>
  <si>
    <t>Berechnungsart</t>
  </si>
  <si>
    <t>Menge je Monat</t>
  </si>
  <si>
    <t>Satz je Einheit/Monat</t>
  </si>
  <si>
    <t>Monate</t>
  </si>
  <si>
    <t>Grundvergütung</t>
  </si>
  <si>
    <t>Abgaben %</t>
  </si>
  <si>
    <t>Sonstige Jahreskosten</t>
  </si>
  <si>
    <t>Gesamtkosten 2027</t>
  </si>
  <si>
    <t>Reinigung Vereinsheim</t>
  </si>
  <si>
    <t>Minijob</t>
  </si>
  <si>
    <t>Stundenlohn</t>
  </si>
  <si>
    <t>Platzwart</t>
  </si>
  <si>
    <t>Verwaltung</t>
  </si>
  <si>
    <t>Teilzeit</t>
  </si>
  <si>
    <t>Monatspauschale</t>
  </si>
  <si>
    <t>Jugendtrainer</t>
  </si>
  <si>
    <t>Übungsleiter</t>
  </si>
  <si>
    <t>Jahresbetrag</t>
  </si>
  <si>
    <t>Kursleitung Gesundheit</t>
  </si>
  <si>
    <t>Honorarkraft</t>
  </si>
  <si>
    <t>Gesamtkosten Personal und Vergütungen</t>
  </si>
  <si>
    <t>Zuschuss- und Fördermittelplanung 2027</t>
  </si>
  <si>
    <t>Bewilligte, angekündigte und offene Fördermittel getrennt erfassen. Der Planansatz ergibt sich aus erwarteter Bewilligung × Planwahrscheinlichkeit.</t>
  </si>
  <si>
    <t>Förderer</t>
  </si>
  <si>
    <t>Programm</t>
  </si>
  <si>
    <t>Zweck</t>
  </si>
  <si>
    <t>Status</t>
  </si>
  <si>
    <t>Antragssumme</t>
  </si>
  <si>
    <t>Erwartete Bewilligung</t>
  </si>
  <si>
    <t>Planwahrscheinlichkeit</t>
  </si>
  <si>
    <t>Planansatz 2027</t>
  </si>
  <si>
    <t>Auszahlung</t>
  </si>
  <si>
    <t>Eigenanteil</t>
  </si>
  <si>
    <t>Ersatzmaßnahme bei Ausfall</t>
  </si>
  <si>
    <t>Stadt Musterstadt</t>
  </si>
  <si>
    <t>Institutioneller Zuschuss</t>
  </si>
  <si>
    <t>Jugendarbeit</t>
  </si>
  <si>
    <t>Gelb</t>
  </si>
  <si>
    <t>April</t>
  </si>
  <si>
    <t>Angebot reduzieren</t>
  </si>
  <si>
    <t>Bürgerstiftung Musterstadt</t>
  </si>
  <si>
    <t>Projektförderung</t>
  </si>
  <si>
    <t>Digitales Jugendprojekt</t>
  </si>
  <si>
    <t>Rot</t>
  </si>
  <si>
    <t>September</t>
  </si>
  <si>
    <t>Projekt verkleinern</t>
  </si>
  <si>
    <t>Landessportbund</t>
  </si>
  <si>
    <t>Investitionsförderung</t>
  </si>
  <si>
    <t>Neue Sportgeräte</t>
  </si>
  <si>
    <t>Juni</t>
  </si>
  <si>
    <t>Sparkassenstiftung</t>
  </si>
  <si>
    <t>Ausstattung</t>
  </si>
  <si>
    <t>Veranstaltungstechnik</t>
  </si>
  <si>
    <t>Oktober</t>
  </si>
  <si>
    <t>Anschaffung verschieben</t>
  </si>
  <si>
    <t>Summe geplanter Zuschüsse</t>
  </si>
  <si>
    <t>Investitionsplanung und Priorisierung 2027</t>
  </si>
  <si>
    <t>Jedes Vorhaben nach Dringlichkeit, Vereinszweck, finanzieller Wirkung, Finanzierung und Folgekosten bewerten. Je Kriterium 0 bis 3 Punkte.</t>
  </si>
  <si>
    <t>Vorhaben</t>
  </si>
  <si>
    <t>Kategorie</t>
  </si>
  <si>
    <t>Priorität</t>
  </si>
  <si>
    <t>Gesamtkosten</t>
  </si>
  <si>
    <t>Zuschüsse</t>
  </si>
  <si>
    <t>Zahlung 2027</t>
  </si>
  <si>
    <t>Folgekosten p. a.</t>
  </si>
  <si>
    <t>Einsparung/Mehrerlös p. a.</t>
  </si>
  <si>
    <t>Dringlichkeit</t>
  </si>
  <si>
    <t>Vereinszweck</t>
  </si>
  <si>
    <t>Finanzielle Wirkung</t>
  </si>
  <si>
    <t>Finanzierung</t>
  </si>
  <si>
    <t>Folgekosten</t>
  </si>
  <si>
    <t>Punkte</t>
  </si>
  <si>
    <t>Ampel</t>
  </si>
  <si>
    <t>Dachreparatur</t>
  </si>
  <si>
    <t>Betrieb sichern</t>
  </si>
  <si>
    <t>Hoch</t>
  </si>
  <si>
    <t>Neue Heizungssteuerung</t>
  </si>
  <si>
    <t>Kosten senken</t>
  </si>
  <si>
    <t>Trainingsgeräte Jugend</t>
  </si>
  <si>
    <t>Einnahmen stärken</t>
  </si>
  <si>
    <t>Mittel</t>
  </si>
  <si>
    <t>Renovierung Besprechungsraum</t>
  </si>
  <si>
    <t>Aufschiebbar</t>
  </si>
  <si>
    <t>Niedrig</t>
  </si>
  <si>
    <t>Summe Investitionszahlungen 2027</t>
  </si>
  <si>
    <t>Haushaltsplan 2027 – Planungsbrücke vom Forecast 2026</t>
  </si>
  <si>
    <t>Plan 2027 = erwarteter Abschluss 2026 – Einmaleffekte + dauerhafte Veränderungen + neue Maßnahmen – wegfallende Maßnahmen. Grün markierte Planwerte kommen aus Detailblättern.</t>
  </si>
  <si>
    <t>Bereich</t>
  </si>
  <si>
    <t>Position</t>
  </si>
  <si>
    <t>Bindung</t>
  </si>
  <si>
    <t>Plan 2026</t>
  </si>
  <si>
    <t>Forecast 2026</t>
  </si>
  <si>
    <t>Einmaleffekt 2026</t>
  </si>
  <si>
    <t>Dauerhafte Änderung 2027</t>
  </si>
  <si>
    <t>Neue Maßnahmen 2027</t>
  </si>
  <si>
    <t>Wegfall 2027</t>
  </si>
  <si>
    <t>Plan 2027</t>
  </si>
  <si>
    <t>Einnahmen</t>
  </si>
  <si>
    <t>Mitgliedsbeiträge</t>
  </si>
  <si>
    <t>hoch</t>
  </si>
  <si>
    <t>Spenden</t>
  </si>
  <si>
    <t>mittel</t>
  </si>
  <si>
    <t>Zuschüsse/Fördermittel</t>
  </si>
  <si>
    <t>Kurs-/Teilnahmegebühren</t>
  </si>
  <si>
    <t>Veranstaltungen</t>
  </si>
  <si>
    <t>niedrig</t>
  </si>
  <si>
    <t>Vermietung</t>
  </si>
  <si>
    <t>Sponsoring/Werbung</t>
  </si>
  <si>
    <t>Zinserträge</t>
  </si>
  <si>
    <t>Sonstige Einnahmen</t>
  </si>
  <si>
    <t>Gesamteinnahmen</t>
  </si>
  <si>
    <t>Ausgaben</t>
  </si>
  <si>
    <t>Personal und Vergütungen</t>
  </si>
  <si>
    <t>Miete/Pacht</t>
  </si>
  <si>
    <t>Energie</t>
  </si>
  <si>
    <t>Versicherungen</t>
  </si>
  <si>
    <t>Instandhaltung</t>
  </si>
  <si>
    <t>Verbandsbeiträge</t>
  </si>
  <si>
    <t>Software/IT</t>
  </si>
  <si>
    <t>Verwaltung/Büro</t>
  </si>
  <si>
    <t>Öffentlichkeitsarbeit</t>
  </si>
  <si>
    <t>Fahrt-/Reisekosten</t>
  </si>
  <si>
    <t>Investitionen</t>
  </si>
  <si>
    <t>Sonstige Ausgaben</t>
  </si>
  <si>
    <t>Gesamtausgaben</t>
  </si>
  <si>
    <t>Jahresergebnis 2027</t>
  </si>
  <si>
    <t>Monatliche Liquiditätsplanung 2027</t>
  </si>
  <si>
    <t>Ein- und Auszahlungen nach dem tatsächlichen Zahlungszeitpunkt eintragen. Die Jahreswerte rechts werden mit dem Haushaltsplan verglichen.</t>
  </si>
  <si>
    <t>Jan</t>
  </si>
  <si>
    <t>Feb</t>
  </si>
  <si>
    <t>Mrz</t>
  </si>
  <si>
    <t>Apr</t>
  </si>
  <si>
    <t>Mai</t>
  </si>
  <si>
    <t>Jun</t>
  </si>
  <si>
    <t>Jul</t>
  </si>
  <si>
    <t>Aug</t>
  </si>
  <si>
    <t>Sep</t>
  </si>
  <si>
    <t>Okt</t>
  </si>
  <si>
    <t>Nov</t>
  </si>
  <si>
    <t>Dez</t>
  </si>
  <si>
    <t>Summe 2027</t>
  </si>
  <si>
    <t>Haushaltsplan</t>
  </si>
  <si>
    <t>Abweichung</t>
  </si>
  <si>
    <t>Bankbestand Monatsanfang</t>
  </si>
  <si>
    <t>EINZAHLUNGEN</t>
  </si>
  <si>
    <t>Kurse/Teilnahmen</t>
  </si>
  <si>
    <t>Veranstaltungen/Vermietung/Sponsoring</t>
  </si>
  <si>
    <t>Summe Einzahlungen</t>
  </si>
  <si>
    <t>AUSZAHLUNGEN</t>
  </si>
  <si>
    <t>Personal/Vergütungen</t>
  </si>
  <si>
    <t>Gebäude (Miete, Energie, Instandhaltung)</t>
  </si>
  <si>
    <t>Versicherungen/Verbände/IT</t>
  </si>
  <si>
    <t>Veranstaltungen/Verwaltung</t>
  </si>
  <si>
    <t>Summe Auszahlungen</t>
  </si>
  <si>
    <t>Netto-Zahlungsstrom</t>
  </si>
  <si>
    <t>Bankbestand Monatsende</t>
  </si>
  <si>
    <t>Puffer zur Mindestliquidität</t>
  </si>
  <si>
    <t>Szenariorechnung 2027</t>
  </si>
  <si>
    <t>Faktoren blau anpassen. 100 % entspricht dem Plan 2027. Das Belastungsszenario zeigt eine mögliche ungünstige Entwicklung; das Entwicklungsszenario eine günstigere.</t>
  </si>
  <si>
    <t>Basis-Faktor</t>
  </si>
  <si>
    <t>Basis-Wert</t>
  </si>
  <si>
    <t>Belastung-Faktor</t>
  </si>
  <si>
    <t>Belastung-Wert</t>
  </si>
  <si>
    <t>Entwicklung-Faktor</t>
  </si>
  <si>
    <t>Entwicklung-Wert</t>
  </si>
  <si>
    <t>Kurse/Veranstaltungen</t>
  </si>
  <si>
    <t>Personal</t>
  </si>
  <si>
    <t>Gebäude/Betrieb</t>
  </si>
  <si>
    <t>Weitere laufende Ausgaben</t>
  </si>
  <si>
    <t>Ergebnisse</t>
  </si>
  <si>
    <t>Basis</t>
  </si>
  <si>
    <t>Belastung</t>
  </si>
  <si>
    <t>Entwicklung</t>
  </si>
  <si>
    <t>Jahresergebnis</t>
  </si>
  <si>
    <t>Dashboard Haushaltsplanung 2027</t>
  </si>
  <si>
    <t>Die Kennzahlen werden automatisch aus den Detailblättern übernommen. Prüfen Sie das Dashboard nach jeder größeren Änderung.</t>
  </si>
  <si>
    <t>Kennzahl</t>
  </si>
  <si>
    <t>Geplante Einnahmen</t>
  </si>
  <si>
    <t>Geplante Ausgaben</t>
  </si>
  <si>
    <t>Geplante Zuschüsse</t>
  </si>
  <si>
    <t>Investitionszahlungen 2027</t>
  </si>
  <si>
    <t>Liquidität zum Jahresende</t>
  </si>
  <si>
    <t>Niedrigster Liquiditätsstand</t>
  </si>
  <si>
    <t>Monate unter Mindestliquidität</t>
  </si>
  <si>
    <t>Szenario</t>
  </si>
  <si>
    <t>Ergebnis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</si>
</sst>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0.00;[Red]\(\€\ #,##0.00\);\-"/>
    <numFmt numFmtId="165" formatCode="0.0%;[Red]\(0.0%\);\-"/>
    <numFmt numFmtId="166" formatCode="dd\.mm\.yyyy"/>
    <numFmt numFmtId="167" formatCode="#,##0;[Red]\(#,##0\);\-"/>
  </numFmts>
  <fonts count="13">
    <font>
      <sz val="11"/>
      <name val="Carlito"/>
    </font>
    <font>
      <b/>
      <sz val="16"/>
      <color rgb="FFFFFFFF"/>
      <name val="Carlito"/>
    </font>
    <font>
      <sz val="11"/>
      <color rgb="FF17365D"/>
      <name val="Carlito"/>
    </font>
    <font>
      <b/>
      <sz val="11"/>
      <color rgb="FF17365D"/>
      <name val="Carlito"/>
    </font>
    <font>
      <sz val="11"/>
      <color rgb="FF0000FF"/>
      <name val="Carlito"/>
    </font>
    <font>
      <sz val="11"/>
      <color rgb="FF008000"/>
      <name val="Carlito"/>
    </font>
    <font>
      <sz val="11"/>
      <color rgb="FF000000"/>
      <name val="Carlito"/>
    </font>
    <font>
      <sz val="11"/>
      <color rgb="FFC00000"/>
      <name val="Carlito"/>
    </font>
    <font>
      <sz val="11"/>
      <color rgb="FF0563C1"/>
      <name val="Carlito"/>
    </font>
    <font>
      <b/>
      <sz val="11"/>
      <color rgb="FFFFFFFF"/>
      <name val="Carlito"/>
    </font>
    <font>
      <b/>
      <sz val="11"/>
      <name val="Carlito"/>
    </font>
    <font>
      <b/>
      <sz val="11"/>
      <color rgb="FF008000"/>
      <name val="Carlito"/>
    </font>
    <font>
      <sz val="11"/>
      <name val="Carlito"/>
    </font>
  </fonts>
  <fills count="8">
    <fill>
      <patternFill patternType="none"/>
    </fill>
    <fill>
      <patternFill patternType="gray125"/>
    </fill>
    <fill>
      <patternFill patternType="solid">
        <fgColor rgb="FF17365D"/>
      </patternFill>
    </fill>
    <fill>
      <patternFill patternType="solid">
        <fgColor rgb="FFF3F7FA"/>
      </patternFill>
    </fill>
    <fill>
      <patternFill patternType="solid">
        <fgColor rgb="FFD9EAF7"/>
      </patternFill>
    </fill>
    <fill>
      <patternFill patternType="solid">
        <fgColor rgb="FFFFF2CC"/>
      </patternFill>
    </fill>
    <fill>
      <patternFill patternType="solid">
        <fgColor rgb="FF1F4E78"/>
      </patternFill>
    </fill>
    <fill>
      <patternFill patternType="solid">
        <fgColor rgb="FFD9EAD3"/>
      </patternFill>
    </fill>
  </fills>
  <borders count="3">
    <border>
      <left/>
      <right/>
      <top/>
      <bottom/>
      <diagonal/>
    </border>
    <border>
      <left/>
      <right/>
      <top/>
      <bottom/>
      <diagonal/>
    </border>
    <border>
      <left/>
      <right/>
      <top/>
      <bottom/>
      <diagonal/>
    </border>
  </borders>
  <cellStyleXfs count="2">
    <xf numFmtId="0" fontId="0" fillId="0" borderId="0"/>
    <xf numFmtId="0" fontId="12" fillId="0" borderId="0"/>
  </cellStyleXfs>
  <cellXfs count="44">
    <xf numFmtId="0" fontId="0" fillId="0" borderId="0" xfId="0"/>
    <xf numFmtId="0" fontId="3" fillId="4" borderId="1" xfId="1" applyNumberFormat="1" applyFont="1" applyFill="1" applyBorder="1" applyAlignment="1">
      <alignment horizontal="center" vertical="center" wrapText="1"/>
    </xf>
    <xf numFmtId="0" fontId="0" fillId="0" borderId="0" xfId="1" applyNumberFormat="1" applyFont="1" applyFill="1" applyBorder="1" applyAlignment="1">
      <alignment wrapText="1"/>
    </xf>
    <xf numFmtId="0" fontId="0" fillId="0" borderId="0" xfId="1" applyNumberFormat="1" applyFont="1" applyFill="1" applyBorder="1" applyAlignment="1">
      <alignment vertical="center"/>
    </xf>
    <xf numFmtId="0" fontId="3" fillId="0" borderId="0" xfId="1" applyNumberFormat="1" applyFont="1" applyFill="1" applyBorder="1" applyAlignment="1">
      <alignment horizontal="center" vertical="center"/>
    </xf>
    <xf numFmtId="0" fontId="0" fillId="0" borderId="0" xfId="1" applyNumberFormat="1" applyFont="1" applyFill="1" applyBorder="1" applyAlignment="1">
      <alignment vertical="center" wrapText="1"/>
    </xf>
    <xf numFmtId="0" fontId="4" fillId="5" borderId="0" xfId="1" applyNumberFormat="1" applyFont="1" applyFill="1" applyBorder="1" applyAlignment="1">
      <alignment vertical="center"/>
    </xf>
    <xf numFmtId="0" fontId="5" fillId="0" borderId="0" xfId="1" applyNumberFormat="1" applyFont="1" applyFill="1" applyBorder="1" applyAlignment="1">
      <alignment vertical="center"/>
    </xf>
    <xf numFmtId="0" fontId="6" fillId="0" borderId="0" xfId="1" applyNumberFormat="1" applyFont="1" applyFill="1" applyBorder="1" applyAlignment="1">
      <alignment vertical="center"/>
    </xf>
    <xf numFmtId="0" fontId="7" fillId="0" borderId="0" xfId="1" applyNumberFormat="1" applyFont="1" applyFill="1" applyBorder="1" applyAlignment="1">
      <alignment vertical="center"/>
    </xf>
    <xf numFmtId="0" fontId="8" fillId="0" borderId="0" xfId="1" applyNumberFormat="1" applyFont="1" applyFill="1" applyBorder="1" applyAlignment="1">
      <alignment wrapText="1"/>
    </xf>
    <xf numFmtId="0" fontId="4" fillId="5" borderId="0" xfId="1" applyNumberFormat="1" applyFont="1" applyFill="1" applyBorder="1" applyAlignment="1">
      <alignment wrapText="1"/>
    </xf>
    <xf numFmtId="164" fontId="4" fillId="5" borderId="0" xfId="1" applyNumberFormat="1" applyFont="1" applyFill="1" applyBorder="1" applyAlignment="1">
      <alignment wrapText="1"/>
    </xf>
    <xf numFmtId="165" fontId="4" fillId="5" borderId="0" xfId="1" applyNumberFormat="1" applyFont="1" applyFill="1" applyBorder="1" applyAlignment="1">
      <alignment wrapText="1"/>
    </xf>
    <xf numFmtId="166" fontId="4" fillId="5" borderId="0" xfId="1" applyNumberFormat="1" applyFont="1" applyFill="1" applyBorder="1" applyAlignment="1">
      <alignment wrapText="1"/>
    </xf>
    <xf numFmtId="0" fontId="4" fillId="5" borderId="0" xfId="1" applyNumberFormat="1" applyFont="1" applyFill="1" applyBorder="1" applyAlignment="1">
      <alignment vertical="center" wrapText="1"/>
    </xf>
    <xf numFmtId="164" fontId="4" fillId="5" borderId="0" xfId="1" applyNumberFormat="1" applyFont="1" applyFill="1" applyBorder="1" applyAlignment="1">
      <alignment vertical="center" wrapText="1"/>
    </xf>
    <xf numFmtId="164" fontId="0" fillId="0" borderId="0" xfId="1" applyNumberFormat="1" applyFont="1" applyFill="1" applyBorder="1" applyAlignment="1">
      <alignment vertical="center" wrapText="1"/>
    </xf>
    <xf numFmtId="165" fontId="4" fillId="5" borderId="0" xfId="1" applyNumberFormat="1" applyFont="1" applyFill="1" applyBorder="1" applyAlignment="1">
      <alignment vertical="center" wrapText="1"/>
    </xf>
    <xf numFmtId="0" fontId="9" fillId="6" borderId="0" xfId="1" applyNumberFormat="1" applyFont="1" applyFill="1" applyBorder="1" applyAlignment="1">
      <alignment horizontal="left" vertical="center" wrapText="1"/>
    </xf>
    <xf numFmtId="164" fontId="9" fillId="6" borderId="0" xfId="1" applyNumberFormat="1" applyFont="1" applyFill="1" applyBorder="1" applyAlignment="1">
      <alignment horizontal="left" vertical="center" wrapText="1"/>
    </xf>
    <xf numFmtId="167" fontId="4" fillId="5" borderId="0" xfId="1" applyNumberFormat="1" applyFont="1" applyFill="1" applyBorder="1" applyAlignment="1">
      <alignment vertical="center" wrapText="1"/>
    </xf>
    <xf numFmtId="167" fontId="0" fillId="0" borderId="0" xfId="1" applyNumberFormat="1" applyFont="1" applyFill="1" applyBorder="1" applyAlignment="1">
      <alignment vertical="center" wrapText="1"/>
    </xf>
    <xf numFmtId="164" fontId="5" fillId="0" borderId="0" xfId="1" applyNumberFormat="1" applyFont="1" applyFill="1" applyBorder="1" applyAlignment="1">
      <alignment vertical="center" wrapText="1"/>
    </xf>
    <xf numFmtId="164" fontId="3" fillId="7" borderId="2" xfId="1" applyNumberFormat="1" applyFont="1" applyFill="1" applyBorder="1" applyAlignment="1">
      <alignment vertical="center" wrapText="1"/>
    </xf>
    <xf numFmtId="0" fontId="3" fillId="4" borderId="0" xfId="1" applyNumberFormat="1" applyFont="1" applyFill="1" applyBorder="1" applyAlignment="1">
      <alignment vertical="center" wrapText="1"/>
    </xf>
    <xf numFmtId="164" fontId="3" fillId="4" borderId="0" xfId="1" applyNumberFormat="1" applyFont="1" applyFill="1" applyBorder="1" applyAlignment="1">
      <alignment vertical="center" wrapText="1"/>
    </xf>
    <xf numFmtId="164" fontId="11" fillId="4" borderId="0" xfId="1" applyNumberFormat="1" applyFont="1" applyFill="1" applyBorder="1" applyAlignment="1">
      <alignment vertical="center" wrapText="1"/>
    </xf>
    <xf numFmtId="164" fontId="11" fillId="6" borderId="0" xfId="1" applyNumberFormat="1" applyFont="1" applyFill="1" applyBorder="1" applyAlignment="1">
      <alignment horizontal="left" vertical="center" wrapText="1"/>
    </xf>
    <xf numFmtId="0" fontId="10" fillId="0" borderId="0" xfId="1" applyNumberFormat="1" applyFont="1" applyFill="1" applyBorder="1" applyAlignment="1">
      <alignment vertical="center" wrapText="1"/>
    </xf>
    <xf numFmtId="164" fontId="10" fillId="0" borderId="0" xfId="1" applyNumberFormat="1" applyFont="1" applyFill="1" applyBorder="1" applyAlignment="1">
      <alignment vertical="center" wrapText="1"/>
    </xf>
    <xf numFmtId="0" fontId="10" fillId="7" borderId="0" xfId="1" applyNumberFormat="1" applyFont="1" applyFill="1" applyBorder="1" applyAlignment="1">
      <alignment vertical="center" wrapText="1"/>
    </xf>
    <xf numFmtId="164" fontId="10" fillId="7" borderId="0" xfId="1" applyNumberFormat="1" applyFont="1" applyFill="1" applyBorder="1" applyAlignment="1">
      <alignment vertical="center" wrapText="1"/>
    </xf>
    <xf numFmtId="0" fontId="10" fillId="3" borderId="0" xfId="1" applyNumberFormat="1" applyFont="1" applyFill="1" applyBorder="1" applyAlignment="1">
      <alignment vertical="center" wrapText="1"/>
    </xf>
    <xf numFmtId="164" fontId="10" fillId="3" borderId="0" xfId="1" applyNumberFormat="1" applyFont="1" applyFill="1" applyBorder="1" applyAlignment="1">
      <alignment vertical="center" wrapText="1"/>
    </xf>
    <xf numFmtId="167" fontId="5" fillId="0" borderId="0" xfId="1" applyNumberFormat="1" applyFont="1" applyFill="1" applyBorder="1" applyAlignment="1">
      <alignment vertical="center" wrapText="1"/>
    </xf>
    <xf numFmtId="0" fontId="1" fillId="2" borderId="0" xfId="1" applyNumberFormat="1" applyFont="1" applyFill="1" applyBorder="1" applyAlignment="1">
      <alignment horizontal="left" vertical="center"/>
    </xf>
    <xf numFmtId="0" fontId="2" fillId="3" borderId="0" xfId="1" applyNumberFormat="1" applyFont="1" applyFill="1" applyBorder="1" applyAlignment="1">
      <alignment vertical="center" wrapText="1"/>
    </xf>
    <xf numFmtId="0" fontId="2" fillId="3" borderId="0" xfId="1" applyNumberFormat="1" applyFont="1" applyFill="1" applyBorder="1" applyAlignment="1">
      <alignment wrapText="1"/>
    </xf>
    <xf numFmtId="0" fontId="1" fillId="2" borderId="0" xfId="1" applyNumberFormat="1" applyFont="1" applyFill="1" applyBorder="1" applyAlignment="1">
      <alignment horizontal="left" vertical="center" wrapText="1"/>
    </xf>
    <xf numFmtId="0" fontId="9" fillId="6" borderId="0" xfId="1" applyNumberFormat="1" applyFont="1" applyFill="1" applyBorder="1" applyAlignment="1">
      <alignment horizontal="left" vertical="center" wrapText="1"/>
    </xf>
    <xf numFmtId="164" fontId="9" fillId="6" borderId="0" xfId="1" applyNumberFormat="1" applyFont="1" applyFill="1" applyBorder="1" applyAlignment="1">
      <alignment horizontal="left" vertical="center" wrapText="1"/>
    </xf>
    <xf numFmtId="0" fontId="3" fillId="7" borderId="2" xfId="1" applyNumberFormat="1" applyFont="1" applyFill="1" applyBorder="1" applyAlignment="1">
      <alignment vertical="center" wrapText="1"/>
    </xf>
    <xf numFmtId="164" fontId="3" fillId="7" borderId="2" xfId="1" applyNumberFormat="1" applyFont="1" applyFill="1" applyBorder="1" applyAlignment="1">
      <alignment vertical="center" wrapText="1"/>
    </xf>
  </cellXfs>
  <cellStyles count="2">
    <cellStyle name="Normal" xfId="1"/>
    <cellStyle name="Standard" xfId="0" builtinId="0"/>
  </cellStyles>
  <dxfs count="10">
    <dxf>
      <font>
        <b/>
        <color rgb="FFC00000"/>
      </font>
      <fill>
        <patternFill patternType="solid">
          <bgColor rgb="FFF4CCCC"/>
        </patternFill>
      </fill>
    </dxf>
    <dxf>
      <font>
        <b/>
        <color rgb="FFC00000"/>
      </font>
      <fill>
        <patternFill patternType="solid">
          <bgColor rgb="FFF4CCCC"/>
        </patternFill>
      </fill>
    </dxf>
    <dxf>
      <font>
        <b/>
        <color rgb="FFC00000"/>
      </font>
      <fill>
        <patternFill patternType="solid">
          <bgColor rgb="FFF4CCCC"/>
        </patternFill>
      </fill>
    </dxf>
    <dxf>
      <font>
        <b/>
        <color rgb="FFC00000"/>
      </font>
      <fill>
        <patternFill patternType="solid">
          <bgColor rgb="FFF4CCCC"/>
        </patternFill>
      </fill>
    </dxf>
    <dxf>
      <font>
        <b/>
        <color rgb="FF9C0006"/>
      </font>
      <fill>
        <patternFill patternType="solid">
          <bgColor rgb="FFF4CCCC"/>
        </patternFill>
      </fill>
    </dxf>
    <dxf>
      <font>
        <b/>
        <color rgb="FF9C6500"/>
      </font>
      <fill>
        <patternFill patternType="solid">
          <bgColor rgb="FFFFE699"/>
        </patternFill>
      </fill>
    </dxf>
    <dxf>
      <font>
        <b/>
        <color rgb="FF006100"/>
      </font>
      <fill>
        <patternFill patternType="solid">
          <bgColor rgb="FFC6E0B4"/>
        </patternFill>
      </fill>
    </dxf>
    <dxf>
      <font>
        <b/>
        <color rgb="FF9C0006"/>
      </font>
      <fill>
        <patternFill patternType="solid">
          <bgColor rgb="FFF4CCCC"/>
        </patternFill>
      </fill>
    </dxf>
    <dxf>
      <font>
        <b/>
        <color rgb="FF9C6500"/>
      </font>
      <fill>
        <patternFill patternType="solid">
          <bgColor rgb="FFFFE699"/>
        </patternFill>
      </fill>
    </dxf>
    <dxf>
      <font>
        <b/>
        <color rgb="FF006100"/>
      </font>
      <fill>
        <patternFill patternType="solid">
          <bgColor rgb="FFC6E0B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c:style val="2"/>
  <c:chart>
    <c:title>
      <c:tx>
        <c:rich>
          <a:bodyPr/>
          <a:lstStyle/>
          <a:p>
            <a:r>
              <a:rPr lang="de-DE"/>
              <a:t>Liquiditätsverlauf 2027</a:t>
            </a:r>
          </a:p>
        </c:rich>
      </c:tx>
      <c:layout/>
      <c:overlay val="0"/>
    </c:title>
    <c:autoTitleDeleted val="0"/>
    <c:plotArea>
      <c:layout/>
      <c:lineChart>
        <c:grouping val="standard"/>
        <c:varyColors val="1"/>
        <c:ser>
          <c:idx val="0"/>
          <c:order val="0"/>
          <c:tx>
            <c:v>Bankbestand Monatsende</c:v>
          </c:tx>
          <c:cat>
            <c:strRef>
              <c:f>Dashboard!$F$4:$Q$4</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Dashboard!$F$5:$Q$5</c:f>
              <c:numCache>
                <c:formatCode>\€\ #,##0.00;[Red]\(\€\ #,##0.00\);\-</c:formatCode>
                <c:ptCount val="12"/>
                <c:pt idx="0">
                  <c:v>14195</c:v>
                </c:pt>
                <c:pt idx="1">
                  <c:v>8890</c:v>
                </c:pt>
                <c:pt idx="2">
                  <c:v>20185</c:v>
                </c:pt>
                <c:pt idx="3">
                  <c:v>70530</c:v>
                </c:pt>
                <c:pt idx="4">
                  <c:v>64125</c:v>
                </c:pt>
                <c:pt idx="5">
                  <c:v>59320</c:v>
                </c:pt>
                <c:pt idx="6">
                  <c:v>57515</c:v>
                </c:pt>
                <c:pt idx="7">
                  <c:v>56310</c:v>
                </c:pt>
                <c:pt idx="8">
                  <c:v>60605</c:v>
                </c:pt>
                <c:pt idx="9">
                  <c:v>60700</c:v>
                </c:pt>
                <c:pt idx="10">
                  <c:v>57395</c:v>
                </c:pt>
                <c:pt idx="11">
                  <c:v>51890</c:v>
                </c:pt>
              </c:numCache>
            </c:numRef>
          </c:val>
          <c:smooth val="0"/>
        </c:ser>
        <c:dLbls>
          <c:showLegendKey val="0"/>
          <c:showVal val="0"/>
          <c:showCatName val="0"/>
          <c:showSerName val="0"/>
          <c:showPercent val="0"/>
          <c:showBubbleSize val="0"/>
        </c:dLbls>
        <c:marker val="1"/>
        <c:smooth val="0"/>
        <c:axId val="-211399888"/>
        <c:axId val="-211399344"/>
      </c:lineChart>
      <c:catAx>
        <c:axId val="-211399888"/>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211399344"/>
        <c:crosses val="autoZero"/>
        <c:auto val="1"/>
        <c:lblAlgn val="ctr"/>
        <c:lblOffset val="100"/>
        <c:noMultiLvlLbl val="0"/>
      </c:catAx>
      <c:valAx>
        <c:axId val="-211399344"/>
        <c:scaling>
          <c:orientation val="minMax"/>
        </c:scaling>
        <c:delete val="0"/>
        <c:axPos val="l"/>
        <c:majorGridlines>
          <c:spPr>
            <a:ln w="9525">
              <a:solidFill>
                <a:srgbClr val="CCCCCC"/>
              </a:solidFill>
              <a:prstDash val="dash"/>
            </a:ln>
          </c:spPr>
        </c:majorGridlines>
        <c:numFmt formatCode="\€\ #,##0.00;[Red]\(\€\ #,##0.00\);\-" sourceLinked="1"/>
        <c:majorTickMark val="none"/>
        <c:minorTickMark val="none"/>
        <c:tickLblPos val="nextTo"/>
        <c:crossAx val="-211399888"/>
        <c:crosses val="autoZero"/>
        <c:crossBetween val="between"/>
      </c:valAx>
    </c:plotArea>
    <c:legend>
      <c:legendPos val="b"/>
      <c:layout/>
      <c:overlay val="0"/>
    </c:legend>
    <c:plotVisOnly val="1"/>
    <c:dispBlanksAs val="zero"/>
    <c:showDLblsOverMax val="1"/>
  </c:chart>
  <c:spPr>
    <a:ln w="9525">
      <a:solidFill>
        <a:srgbClr val="D9D9D9"/>
      </a:solidFill>
      <a:prstDash val="soli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c:style val="2"/>
  <c:chart>
    <c:title>
      <c:tx>
        <c:rich>
          <a:bodyPr/>
          <a:lstStyle/>
          <a:p>
            <a:r>
              <a:rPr lang="de-DE"/>
              <a:t>Jahresergebnis nach Szenario</a:t>
            </a:r>
          </a:p>
        </c:rich>
      </c:tx>
      <c:layout/>
      <c:overlay val="0"/>
    </c:title>
    <c:autoTitleDeleted val="0"/>
    <c:plotArea>
      <c:layout/>
      <c:barChart>
        <c:barDir val="col"/>
        <c:grouping val="clustered"/>
        <c:varyColors val="0"/>
        <c:ser>
          <c:idx val="0"/>
          <c:order val="0"/>
          <c:tx>
            <c:v>Jahresergebnis</c:v>
          </c:tx>
          <c:invertIfNegative val="1"/>
          <c:cat>
            <c:strRef>
              <c:f>Dashboard!$A$16:$A$18</c:f>
              <c:strCache>
                <c:ptCount val="3"/>
                <c:pt idx="0">
                  <c:v>Basis</c:v>
                </c:pt>
                <c:pt idx="1">
                  <c:v>Belastung</c:v>
                </c:pt>
                <c:pt idx="2">
                  <c:v>Entwicklung</c:v>
                </c:pt>
              </c:strCache>
            </c:strRef>
          </c:cat>
          <c:val>
            <c:numRef>
              <c:f>Dashboard!$D$16:$D$18</c:f>
              <c:numCache>
                <c:formatCode>\€\ #,##0.00;[Red]\(\€\ #,##0.00\);\-</c:formatCode>
                <c:ptCount val="3"/>
                <c:pt idx="0">
                  <c:v>5484</c:v>
                </c:pt>
                <c:pt idx="1">
                  <c:v>-29227.799999999988</c:v>
                </c:pt>
                <c:pt idx="2">
                  <c:v>20330</c:v>
                </c:pt>
              </c:numCache>
            </c:numRef>
          </c:val>
        </c:ser>
        <c:dLbls>
          <c:showLegendKey val="0"/>
          <c:showVal val="0"/>
          <c:showCatName val="0"/>
          <c:showSerName val="0"/>
          <c:showPercent val="0"/>
          <c:showBubbleSize val="0"/>
        </c:dLbls>
        <c:gapWidth val="150"/>
        <c:axId val="-211398800"/>
        <c:axId val="-213296400"/>
      </c:barChart>
      <c:catAx>
        <c:axId val="-211398800"/>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213296400"/>
        <c:crosses val="autoZero"/>
        <c:auto val="1"/>
        <c:lblAlgn val="ctr"/>
        <c:lblOffset val="100"/>
        <c:noMultiLvlLbl val="0"/>
      </c:catAx>
      <c:valAx>
        <c:axId val="-213296400"/>
        <c:scaling>
          <c:orientation val="minMax"/>
        </c:scaling>
        <c:delete val="0"/>
        <c:axPos val="l"/>
        <c:majorGridlines>
          <c:spPr>
            <a:ln w="9525">
              <a:solidFill>
                <a:srgbClr val="CCCCCC"/>
              </a:solidFill>
              <a:prstDash val="dash"/>
            </a:ln>
          </c:spPr>
        </c:majorGridlines>
        <c:numFmt formatCode="\€\ #,##0.00;[Red]\(\€\ #,##0.00\);\-" sourceLinked="1"/>
        <c:majorTickMark val="none"/>
        <c:minorTickMark val="none"/>
        <c:tickLblPos val="nextTo"/>
        <c:crossAx val="-211398800"/>
        <c:crosses val="autoZero"/>
        <c:crossBetween val="between"/>
      </c:valAx>
    </c:plotArea>
    <c:legend>
      <c:legendPos val="b"/>
      <c:layout/>
      <c:overlay val="0"/>
    </c:legend>
    <c:plotVisOnly val="1"/>
    <c:dispBlanksAs val="zero"/>
    <c:showDLblsOverMax val="1"/>
  </c:chart>
  <c:spPr>
    <a:ln w="9525">
      <a:solidFill>
        <a:srgbClr val="D9D9D9"/>
      </a:solidFill>
      <a:prstDash val="soli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6</xdr:row>
      <xdr:rowOff>0</xdr:rowOff>
    </xdr:from>
    <xdr:to>
      <xdr:col>12</xdr:col>
      <xdr:colOff>0</xdr:colOff>
      <xdr:row>20</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12</xdr:col>
      <xdr:colOff>0</xdr:colOff>
      <xdr:row>36</xdr:row>
      <xdr:rowOff>0</xdr:rowOff>
    </xdr:to>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6" workbookViewId="0">
      <selection sqref="A1:H1"/>
    </sheetView>
  </sheetViews>
  <sheetFormatPr baseColWidth="10" defaultColWidth="8.88671875" defaultRowHeight="13.6"/>
  <cols>
    <col min="1" max="1" width="16" customWidth="1"/>
    <col min="2" max="2" width="74" customWidth="1"/>
    <col min="3" max="8" width="12" customWidth="1"/>
  </cols>
  <sheetData>
    <row r="1" spans="1:8" ht="25.3" customHeight="1">
      <c r="A1" s="36" t="s">
        <v>0</v>
      </c>
      <c r="B1" s="36"/>
      <c r="C1" s="36"/>
      <c r="D1" s="36"/>
      <c r="E1" s="36"/>
      <c r="F1" s="36"/>
      <c r="G1" s="36"/>
      <c r="H1" s="36"/>
    </row>
    <row r="2" spans="1:8" ht="30.75" customHeight="1">
      <c r="A2" s="37" t="s">
        <v>1</v>
      </c>
      <c r="B2" s="37"/>
      <c r="C2" s="37"/>
      <c r="D2" s="37"/>
      <c r="E2" s="37"/>
      <c r="F2" s="37"/>
      <c r="G2" s="37"/>
      <c r="H2" s="37"/>
    </row>
    <row r="3" spans="1:8" ht="30.75" customHeight="1">
      <c r="A3" s="37"/>
      <c r="B3" s="37"/>
      <c r="C3" s="37"/>
      <c r="D3" s="37"/>
      <c r="E3" s="37"/>
      <c r="F3" s="37"/>
      <c r="G3" s="37"/>
      <c r="H3" s="37"/>
    </row>
    <row r="4" spans="1:8">
      <c r="A4" s="3"/>
      <c r="B4" s="3"/>
      <c r="C4" s="3"/>
      <c r="D4" s="3"/>
      <c r="E4" s="3"/>
      <c r="F4" s="3"/>
      <c r="G4" s="3"/>
      <c r="H4" s="3"/>
    </row>
    <row r="5" spans="1:8" ht="14.3">
      <c r="A5" s="1" t="s">
        <v>2</v>
      </c>
      <c r="B5" s="1" t="s">
        <v>3</v>
      </c>
      <c r="C5" s="3"/>
      <c r="D5" s="3"/>
      <c r="E5" s="3"/>
      <c r="F5" s="3"/>
      <c r="G5" s="3"/>
      <c r="H5" s="3"/>
    </row>
    <row r="6" spans="1:8" ht="14.3">
      <c r="A6" s="4" t="s">
        <v>4</v>
      </c>
      <c r="B6" s="5" t="s">
        <v>5</v>
      </c>
      <c r="C6" s="3"/>
      <c r="D6" s="3"/>
      <c r="E6" s="3"/>
      <c r="F6" s="3"/>
      <c r="G6" s="3"/>
      <c r="H6" s="3"/>
    </row>
    <row r="7" spans="1:8" ht="27.2">
      <c r="A7" s="4" t="s">
        <v>6</v>
      </c>
      <c r="B7" s="5" t="s">
        <v>7</v>
      </c>
      <c r="C7" s="3"/>
      <c r="D7" s="3"/>
      <c r="E7" s="3"/>
      <c r="F7" s="3"/>
      <c r="G7" s="3"/>
      <c r="H7" s="3"/>
    </row>
    <row r="8" spans="1:8" ht="14.3">
      <c r="A8" s="4" t="s">
        <v>8</v>
      </c>
      <c r="B8" s="5" t="s">
        <v>9</v>
      </c>
      <c r="C8" s="3"/>
      <c r="D8" s="3"/>
      <c r="E8" s="3"/>
      <c r="F8" s="3"/>
      <c r="G8" s="3"/>
      <c r="H8" s="3"/>
    </row>
    <row r="9" spans="1:8" ht="27.2">
      <c r="A9" s="4" t="s">
        <v>10</v>
      </c>
      <c r="B9" s="5" t="s">
        <v>11</v>
      </c>
      <c r="C9" s="3"/>
      <c r="D9" s="3"/>
      <c r="E9" s="3"/>
      <c r="F9" s="3"/>
      <c r="G9" s="3"/>
      <c r="H9" s="3"/>
    </row>
    <row r="10" spans="1:8" ht="27.2">
      <c r="A10" s="4" t="s">
        <v>12</v>
      </c>
      <c r="B10" s="5" t="s">
        <v>13</v>
      </c>
      <c r="C10" s="3"/>
      <c r="D10" s="3"/>
      <c r="E10" s="3"/>
      <c r="F10" s="3"/>
      <c r="G10" s="3"/>
      <c r="H10" s="3"/>
    </row>
    <row r="11" spans="1:8" ht="14.3">
      <c r="A11" s="4" t="s">
        <v>14</v>
      </c>
      <c r="B11" s="5" t="s">
        <v>15</v>
      </c>
      <c r="C11" s="3"/>
      <c r="D11" s="3"/>
      <c r="E11" s="3"/>
      <c r="F11" s="3"/>
      <c r="G11" s="3"/>
      <c r="H11" s="3"/>
    </row>
    <row r="12" spans="1:8" ht="14.3">
      <c r="A12" s="4" t="s">
        <v>16</v>
      </c>
      <c r="B12" s="5" t="s">
        <v>17</v>
      </c>
      <c r="C12" s="3"/>
      <c r="D12" s="3"/>
      <c r="E12" s="3"/>
      <c r="F12" s="3"/>
      <c r="G12" s="3"/>
      <c r="H12" s="3"/>
    </row>
    <row r="13" spans="1:8">
      <c r="A13" s="3"/>
      <c r="B13" s="3"/>
      <c r="C13" s="3"/>
      <c r="D13" s="3"/>
      <c r="E13" s="3"/>
      <c r="F13" s="3"/>
      <c r="G13" s="3"/>
      <c r="H13" s="3"/>
    </row>
    <row r="14" spans="1:8" ht="14.3">
      <c r="A14" s="1" t="s">
        <v>18</v>
      </c>
      <c r="B14" s="1" t="s">
        <v>19</v>
      </c>
      <c r="C14" s="3"/>
      <c r="D14" s="3"/>
      <c r="E14" s="3"/>
      <c r="F14" s="3"/>
      <c r="G14" s="3"/>
      <c r="H14" s="3"/>
    </row>
    <row r="15" spans="1:8">
      <c r="A15" s="6" t="s">
        <v>20</v>
      </c>
      <c r="B15" s="3" t="s">
        <v>21</v>
      </c>
      <c r="C15" s="3"/>
      <c r="D15" s="3"/>
      <c r="E15" s="3"/>
      <c r="F15" s="3"/>
      <c r="G15" s="3"/>
      <c r="H15" s="3"/>
    </row>
    <row r="16" spans="1:8">
      <c r="A16" s="7" t="s">
        <v>22</v>
      </c>
      <c r="B16" s="3" t="s">
        <v>23</v>
      </c>
      <c r="C16" s="3"/>
      <c r="D16" s="3"/>
      <c r="E16" s="3"/>
      <c r="F16" s="3"/>
      <c r="G16" s="3"/>
      <c r="H16" s="3"/>
    </row>
    <row r="17" spans="1:8">
      <c r="A17" s="8" t="s">
        <v>24</v>
      </c>
      <c r="B17" s="3" t="s">
        <v>25</v>
      </c>
      <c r="C17" s="3"/>
      <c r="D17" s="3"/>
      <c r="E17" s="3"/>
      <c r="F17" s="3"/>
      <c r="G17" s="3"/>
      <c r="H17" s="3"/>
    </row>
    <row r="18" spans="1:8">
      <c r="A18" s="9" t="s">
        <v>26</v>
      </c>
      <c r="B18" s="3" t="s">
        <v>27</v>
      </c>
      <c r="C18" s="3"/>
      <c r="D18" s="3"/>
      <c r="E18" s="3"/>
      <c r="F18" s="3"/>
      <c r="G18" s="3"/>
      <c r="H18" s="3"/>
    </row>
    <row r="19" spans="1:8">
      <c r="A19" s="3"/>
      <c r="B19" s="3"/>
      <c r="C19" s="3"/>
      <c r="D19" s="3"/>
      <c r="E19" s="3"/>
      <c r="F19" s="3"/>
      <c r="G19" s="3"/>
      <c r="H19" s="3"/>
    </row>
    <row r="20" spans="1:8" ht="30.75" customHeight="1">
      <c r="A20" s="37" t="s">
        <v>28</v>
      </c>
      <c r="B20" s="37"/>
      <c r="C20" s="37"/>
      <c r="D20" s="37"/>
      <c r="E20" s="37"/>
      <c r="F20" s="37"/>
      <c r="G20" s="37"/>
      <c r="H20" s="37"/>
    </row>
    <row r="21" spans="1:8" ht="30.75" customHeight="1">
      <c r="A21" s="37"/>
      <c r="B21" s="37"/>
      <c r="C21" s="37"/>
      <c r="D21" s="37"/>
      <c r="E21" s="37"/>
      <c r="F21" s="37"/>
      <c r="G21" s="37"/>
      <c r="H21" s="37"/>
    </row>
    <row r="22" spans="1:8" ht="30.75" customHeight="1">
      <c r="A22" s="37"/>
      <c r="B22" s="37"/>
      <c r="C22" s="37"/>
      <c r="D22" s="37"/>
      <c r="E22" s="37"/>
      <c r="F22" s="37"/>
      <c r="G22" s="37"/>
      <c r="H22" s="37"/>
    </row>
  </sheetData>
  <mergeCells count="3">
    <mergeCell ref="A1:H1"/>
    <mergeCell ref="A2:H3"/>
    <mergeCell ref="A20:H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1"/>
    </sheetView>
  </sheetViews>
  <sheetFormatPr baseColWidth="10" defaultColWidth="8.88671875" defaultRowHeight="13.6"/>
  <cols>
    <col min="1" max="1" width="31" customWidth="1"/>
    <col min="2" max="2" width="22" customWidth="1"/>
    <col min="3" max="3" width="18" customWidth="1"/>
    <col min="4" max="4" width="30" customWidth="1"/>
    <col min="5" max="5" width="62" customWidth="1"/>
  </cols>
  <sheetData>
    <row r="1" spans="1:5" ht="25.3" customHeight="1">
      <c r="A1" s="36" t="s">
        <v>29</v>
      </c>
      <c r="B1" s="36"/>
      <c r="C1" s="36"/>
      <c r="D1" s="36"/>
      <c r="E1" s="36"/>
    </row>
    <row r="2" spans="1:5" ht="30.75" customHeight="1">
      <c r="A2" s="38" t="s">
        <v>30</v>
      </c>
      <c r="B2" s="38"/>
      <c r="C2" s="38"/>
      <c r="D2" s="38"/>
      <c r="E2" s="38"/>
    </row>
    <row r="4" spans="1:5" ht="14.3">
      <c r="A4" s="1" t="s">
        <v>31</v>
      </c>
      <c r="B4" s="1" t="s">
        <v>32</v>
      </c>
      <c r="C4" s="1" t="s">
        <v>33</v>
      </c>
      <c r="D4" s="1" t="s">
        <v>34</v>
      </c>
      <c r="E4" s="1" t="s">
        <v>35</v>
      </c>
    </row>
    <row r="5" spans="1:5">
      <c r="A5" s="2" t="s">
        <v>36</v>
      </c>
      <c r="B5" s="11" t="s">
        <v>37</v>
      </c>
      <c r="C5" s="2"/>
      <c r="D5" s="2" t="s">
        <v>38</v>
      </c>
      <c r="E5" s="10"/>
    </row>
    <row r="6" spans="1:5">
      <c r="A6" s="2" t="s">
        <v>39</v>
      </c>
      <c r="B6" s="11">
        <v>2027</v>
      </c>
      <c r="C6" s="2" t="s">
        <v>40</v>
      </c>
      <c r="D6" s="2" t="s">
        <v>41</v>
      </c>
      <c r="E6" s="10"/>
    </row>
    <row r="7" spans="1:5" ht="27.2">
      <c r="A7" s="2" t="s">
        <v>42</v>
      </c>
      <c r="B7" s="12">
        <v>25000</v>
      </c>
      <c r="C7" s="2" t="s">
        <v>43</v>
      </c>
      <c r="D7" s="2" t="s">
        <v>44</v>
      </c>
      <c r="E7" s="10"/>
    </row>
    <row r="8" spans="1:5">
      <c r="A8" s="2" t="s">
        <v>45</v>
      </c>
      <c r="B8" s="12">
        <v>15000</v>
      </c>
      <c r="C8" s="2" t="s">
        <v>43</v>
      </c>
      <c r="D8" s="2" t="s">
        <v>46</v>
      </c>
      <c r="E8" s="10"/>
    </row>
    <row r="9" spans="1:5" ht="27.2">
      <c r="A9" s="2" t="s">
        <v>47</v>
      </c>
      <c r="B9" s="12">
        <v>14.6</v>
      </c>
      <c r="C9" s="2" t="s">
        <v>48</v>
      </c>
      <c r="D9" s="2" t="s">
        <v>49</v>
      </c>
      <c r="E9" s="10" t="s">
        <v>50</v>
      </c>
    </row>
    <row r="10" spans="1:5">
      <c r="A10" s="2" t="s">
        <v>51</v>
      </c>
      <c r="B10" s="12">
        <v>633</v>
      </c>
      <c r="C10" s="2" t="s">
        <v>52</v>
      </c>
      <c r="D10" s="2" t="s">
        <v>49</v>
      </c>
      <c r="E10" s="10" t="s">
        <v>53</v>
      </c>
    </row>
    <row r="11" spans="1:5" ht="27.2">
      <c r="A11" s="2" t="s">
        <v>54</v>
      </c>
      <c r="B11" s="13">
        <v>0.05</v>
      </c>
      <c r="C11" s="2" t="s">
        <v>55</v>
      </c>
      <c r="D11" s="2" t="s">
        <v>56</v>
      </c>
      <c r="E11" s="10" t="s">
        <v>57</v>
      </c>
    </row>
    <row r="12" spans="1:5">
      <c r="A12" s="2" t="s">
        <v>58</v>
      </c>
      <c r="B12" s="13">
        <v>0.03</v>
      </c>
      <c r="C12" s="2" t="s">
        <v>55</v>
      </c>
      <c r="D12" s="2" t="s">
        <v>59</v>
      </c>
      <c r="E12" s="10"/>
    </row>
    <row r="13" spans="1:5">
      <c r="A13" s="2" t="s">
        <v>60</v>
      </c>
      <c r="B13" s="13">
        <v>0.02</v>
      </c>
      <c r="C13" s="2" t="s">
        <v>55</v>
      </c>
      <c r="D13" s="2" t="s">
        <v>59</v>
      </c>
      <c r="E13" s="10"/>
    </row>
    <row r="14" spans="1:5">
      <c r="A14" s="2" t="s">
        <v>61</v>
      </c>
      <c r="B14" s="14">
        <v>46236</v>
      </c>
      <c r="C14" s="2" t="s">
        <v>62</v>
      </c>
      <c r="D14" s="2" t="s">
        <v>63</v>
      </c>
      <c r="E14" s="10"/>
    </row>
  </sheetData>
  <mergeCells count="2">
    <mergeCell ref="A1:E1"/>
    <mergeCell ref="A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sqref="A1:K1"/>
    </sheetView>
  </sheetViews>
  <sheetFormatPr baseColWidth="10" defaultColWidth="8.88671875" defaultRowHeight="13.6"/>
  <cols>
    <col min="1" max="1" width="28" customWidth="1"/>
    <col min="2" max="2" width="20" customWidth="1"/>
    <col min="3" max="3" width="10" customWidth="1"/>
    <col min="4" max="4" width="18" customWidth="1"/>
    <col min="5" max="7" width="15" customWidth="1"/>
    <col min="8" max="11" width="19" customWidth="1"/>
  </cols>
  <sheetData>
    <row r="1" spans="1:17" ht="25.3" customHeight="1">
      <c r="A1" s="39" t="s">
        <v>64</v>
      </c>
      <c r="B1" s="39"/>
      <c r="C1" s="39"/>
      <c r="D1" s="39"/>
      <c r="E1" s="39"/>
      <c r="F1" s="39"/>
      <c r="G1" s="39"/>
      <c r="H1" s="39"/>
      <c r="I1" s="39"/>
      <c r="J1" s="39"/>
      <c r="K1" s="39"/>
      <c r="L1" s="5"/>
      <c r="M1" s="5"/>
      <c r="N1" s="5"/>
      <c r="O1" s="5"/>
      <c r="P1" s="5"/>
      <c r="Q1" s="5"/>
    </row>
    <row r="2" spans="1:17" ht="30.75" customHeight="1">
      <c r="A2" s="37" t="s">
        <v>65</v>
      </c>
      <c r="B2" s="37"/>
      <c r="C2" s="37"/>
      <c r="D2" s="37"/>
      <c r="E2" s="37"/>
      <c r="F2" s="37"/>
      <c r="G2" s="37"/>
      <c r="H2" s="37"/>
      <c r="I2" s="37"/>
      <c r="J2" s="37"/>
      <c r="K2" s="37"/>
      <c r="L2" s="5"/>
      <c r="M2" s="5"/>
      <c r="N2" s="5"/>
      <c r="O2" s="5"/>
      <c r="P2" s="5"/>
      <c r="Q2" s="5"/>
    </row>
    <row r="3" spans="1:17">
      <c r="A3" s="5"/>
      <c r="B3" s="5"/>
      <c r="C3" s="5"/>
      <c r="D3" s="5"/>
      <c r="E3" s="5"/>
      <c r="F3" s="5"/>
      <c r="G3" s="5"/>
      <c r="H3" s="5"/>
      <c r="I3" s="5"/>
      <c r="J3" s="5"/>
      <c r="K3" s="5"/>
      <c r="L3" s="5"/>
      <c r="M3" s="5"/>
      <c r="N3" s="5"/>
      <c r="O3" s="5"/>
      <c r="P3" s="5"/>
      <c r="Q3" s="5"/>
    </row>
    <row r="4" spans="1:17" ht="28.55">
      <c r="A4" s="1" t="s">
        <v>66</v>
      </c>
      <c r="B4" s="1" t="s">
        <v>67</v>
      </c>
      <c r="C4" s="1" t="s">
        <v>68</v>
      </c>
      <c r="D4" s="1" t="s">
        <v>69</v>
      </c>
      <c r="E4" s="1" t="s">
        <v>70</v>
      </c>
      <c r="F4" s="1" t="s">
        <v>71</v>
      </c>
      <c r="G4" s="1" t="s">
        <v>72</v>
      </c>
      <c r="H4" s="1" t="s">
        <v>73</v>
      </c>
      <c r="I4" s="1" t="s">
        <v>74</v>
      </c>
      <c r="J4" s="1" t="s">
        <v>75</v>
      </c>
      <c r="K4" s="1" t="s">
        <v>76</v>
      </c>
      <c r="L4" s="5"/>
      <c r="M4" s="5"/>
      <c r="N4" s="5"/>
      <c r="O4" s="5"/>
      <c r="P4" s="5"/>
      <c r="Q4" s="5"/>
    </row>
    <row r="5" spans="1:17">
      <c r="A5" s="15" t="s">
        <v>77</v>
      </c>
      <c r="B5" s="15" t="s">
        <v>78</v>
      </c>
      <c r="C5" s="15">
        <v>1</v>
      </c>
      <c r="D5" s="15" t="s">
        <v>79</v>
      </c>
      <c r="E5" s="15">
        <v>35</v>
      </c>
      <c r="F5" s="16">
        <v>14.6</v>
      </c>
      <c r="G5" s="15">
        <v>12</v>
      </c>
      <c r="H5" s="17">
        <f t="shared" ref="H5:H19" si="0">IF(D5="Jahresbetrag",C5*F5,C5*E5*F5*G5)</f>
        <v>6132</v>
      </c>
      <c r="I5" s="18">
        <v>0.42</v>
      </c>
      <c r="J5" s="15">
        <v>500</v>
      </c>
      <c r="K5" s="17">
        <f t="shared" ref="K5:K19" si="1">H5*(1+I5)+J5</f>
        <v>9207.4399999999987</v>
      </c>
      <c r="L5" s="5"/>
      <c r="M5" s="5"/>
      <c r="N5" s="5"/>
      <c r="O5" s="5"/>
      <c r="P5" s="5"/>
      <c r="Q5" s="5"/>
    </row>
    <row r="6" spans="1:17">
      <c r="A6" s="15" t="s">
        <v>80</v>
      </c>
      <c r="B6" s="15" t="s">
        <v>78</v>
      </c>
      <c r="C6" s="15">
        <v>1</v>
      </c>
      <c r="D6" s="15" t="s">
        <v>79</v>
      </c>
      <c r="E6" s="15">
        <v>38</v>
      </c>
      <c r="F6" s="16">
        <v>15.5</v>
      </c>
      <c r="G6" s="15">
        <v>12</v>
      </c>
      <c r="H6" s="17">
        <f t="shared" si="0"/>
        <v>7068</v>
      </c>
      <c r="I6" s="18">
        <v>0.42</v>
      </c>
      <c r="J6" s="15">
        <v>700</v>
      </c>
      <c r="K6" s="17">
        <f t="shared" si="1"/>
        <v>10736.56</v>
      </c>
      <c r="L6" s="5"/>
      <c r="M6" s="5"/>
      <c r="N6" s="5"/>
      <c r="O6" s="5"/>
      <c r="P6" s="5"/>
      <c r="Q6" s="5"/>
    </row>
    <row r="7" spans="1:17">
      <c r="A7" s="15" t="s">
        <v>81</v>
      </c>
      <c r="B7" s="15" t="s">
        <v>82</v>
      </c>
      <c r="C7" s="15">
        <v>1</v>
      </c>
      <c r="D7" s="15" t="s">
        <v>83</v>
      </c>
      <c r="E7" s="15">
        <v>1</v>
      </c>
      <c r="F7" s="16">
        <v>950</v>
      </c>
      <c r="G7" s="15">
        <v>12</v>
      </c>
      <c r="H7" s="17">
        <f t="shared" si="0"/>
        <v>11400</v>
      </c>
      <c r="I7" s="18">
        <v>0.23</v>
      </c>
      <c r="J7" s="15">
        <v>900</v>
      </c>
      <c r="K7" s="17">
        <f t="shared" si="1"/>
        <v>14922</v>
      </c>
      <c r="L7" s="5"/>
      <c r="M7" s="5"/>
      <c r="N7" s="5"/>
      <c r="O7" s="5"/>
      <c r="P7" s="5"/>
      <c r="Q7" s="5"/>
    </row>
    <row r="8" spans="1:17">
      <c r="A8" s="15" t="s">
        <v>84</v>
      </c>
      <c r="B8" s="15" t="s">
        <v>85</v>
      </c>
      <c r="C8" s="15">
        <v>4</v>
      </c>
      <c r="D8" s="15" t="s">
        <v>86</v>
      </c>
      <c r="E8" s="15">
        <v>1</v>
      </c>
      <c r="F8" s="16">
        <v>2400</v>
      </c>
      <c r="G8" s="15">
        <v>1</v>
      </c>
      <c r="H8" s="17">
        <f t="shared" si="0"/>
        <v>9600</v>
      </c>
      <c r="I8" s="18">
        <v>0</v>
      </c>
      <c r="J8" s="15">
        <v>0</v>
      </c>
      <c r="K8" s="17">
        <f t="shared" si="1"/>
        <v>9600</v>
      </c>
      <c r="L8" s="5"/>
      <c r="M8" s="5"/>
      <c r="N8" s="5"/>
      <c r="O8" s="5"/>
      <c r="P8" s="5"/>
      <c r="Q8" s="5"/>
    </row>
    <row r="9" spans="1:17">
      <c r="A9" s="15" t="s">
        <v>87</v>
      </c>
      <c r="B9" s="15" t="s">
        <v>88</v>
      </c>
      <c r="C9" s="15">
        <v>2</v>
      </c>
      <c r="D9" s="15" t="s">
        <v>86</v>
      </c>
      <c r="E9" s="15">
        <v>1</v>
      </c>
      <c r="F9" s="16">
        <v>4200</v>
      </c>
      <c r="G9" s="15">
        <v>1</v>
      </c>
      <c r="H9" s="17">
        <f t="shared" si="0"/>
        <v>8400</v>
      </c>
      <c r="I9" s="18">
        <v>0</v>
      </c>
      <c r="J9" s="15">
        <v>0</v>
      </c>
      <c r="K9" s="17">
        <f t="shared" si="1"/>
        <v>8400</v>
      </c>
      <c r="L9" s="5"/>
      <c r="M9" s="5"/>
      <c r="N9" s="5"/>
      <c r="O9" s="5"/>
      <c r="P9" s="5"/>
      <c r="Q9" s="5"/>
    </row>
    <row r="10" spans="1:17">
      <c r="A10" s="15"/>
      <c r="B10" s="15"/>
      <c r="C10" s="15">
        <v>1</v>
      </c>
      <c r="D10" s="15" t="s">
        <v>79</v>
      </c>
      <c r="E10" s="15">
        <v>0</v>
      </c>
      <c r="F10" s="16">
        <v>0</v>
      </c>
      <c r="G10" s="15">
        <v>12</v>
      </c>
      <c r="H10" s="17">
        <f t="shared" si="0"/>
        <v>0</v>
      </c>
      <c r="I10" s="18">
        <v>0</v>
      </c>
      <c r="J10" s="15">
        <v>0</v>
      </c>
      <c r="K10" s="17">
        <f t="shared" si="1"/>
        <v>0</v>
      </c>
      <c r="L10" s="5"/>
      <c r="M10" s="5"/>
      <c r="N10" s="5"/>
      <c r="O10" s="5"/>
      <c r="P10" s="5"/>
      <c r="Q10" s="5"/>
    </row>
    <row r="11" spans="1:17">
      <c r="A11" s="15"/>
      <c r="B11" s="15"/>
      <c r="C11" s="15">
        <v>1</v>
      </c>
      <c r="D11" s="15" t="s">
        <v>79</v>
      </c>
      <c r="E11" s="15">
        <v>0</v>
      </c>
      <c r="F11" s="16">
        <v>0</v>
      </c>
      <c r="G11" s="15">
        <v>12</v>
      </c>
      <c r="H11" s="17">
        <f t="shared" si="0"/>
        <v>0</v>
      </c>
      <c r="I11" s="18">
        <v>0</v>
      </c>
      <c r="J11" s="15">
        <v>0</v>
      </c>
      <c r="K11" s="17">
        <f t="shared" si="1"/>
        <v>0</v>
      </c>
      <c r="L11" s="5"/>
      <c r="M11" s="5"/>
      <c r="N11" s="5"/>
      <c r="O11" s="5"/>
      <c r="P11" s="5"/>
      <c r="Q11" s="5"/>
    </row>
    <row r="12" spans="1:17">
      <c r="A12" s="15"/>
      <c r="B12" s="15"/>
      <c r="C12" s="15">
        <v>1</v>
      </c>
      <c r="D12" s="15" t="s">
        <v>79</v>
      </c>
      <c r="E12" s="15">
        <v>0</v>
      </c>
      <c r="F12" s="16">
        <v>0</v>
      </c>
      <c r="G12" s="15">
        <v>12</v>
      </c>
      <c r="H12" s="17">
        <f t="shared" si="0"/>
        <v>0</v>
      </c>
      <c r="I12" s="18">
        <v>0</v>
      </c>
      <c r="J12" s="15">
        <v>0</v>
      </c>
      <c r="K12" s="17">
        <f t="shared" si="1"/>
        <v>0</v>
      </c>
      <c r="L12" s="5"/>
      <c r="M12" s="5"/>
      <c r="N12" s="5"/>
      <c r="O12" s="5"/>
      <c r="P12" s="5"/>
      <c r="Q12" s="5"/>
    </row>
    <row r="13" spans="1:17">
      <c r="A13" s="15"/>
      <c r="B13" s="15"/>
      <c r="C13" s="15">
        <v>1</v>
      </c>
      <c r="D13" s="15" t="s">
        <v>79</v>
      </c>
      <c r="E13" s="15">
        <v>0</v>
      </c>
      <c r="F13" s="16">
        <v>0</v>
      </c>
      <c r="G13" s="15">
        <v>12</v>
      </c>
      <c r="H13" s="17">
        <f t="shared" si="0"/>
        <v>0</v>
      </c>
      <c r="I13" s="18">
        <v>0</v>
      </c>
      <c r="J13" s="15">
        <v>0</v>
      </c>
      <c r="K13" s="17">
        <f t="shared" si="1"/>
        <v>0</v>
      </c>
      <c r="L13" s="5"/>
      <c r="M13" s="5"/>
      <c r="N13" s="5"/>
      <c r="O13" s="5"/>
      <c r="P13" s="5"/>
      <c r="Q13" s="5"/>
    </row>
    <row r="14" spans="1:17">
      <c r="A14" s="15"/>
      <c r="B14" s="15"/>
      <c r="C14" s="15">
        <v>1</v>
      </c>
      <c r="D14" s="15" t="s">
        <v>79</v>
      </c>
      <c r="E14" s="15">
        <v>0</v>
      </c>
      <c r="F14" s="16">
        <v>0</v>
      </c>
      <c r="G14" s="15">
        <v>12</v>
      </c>
      <c r="H14" s="17">
        <f t="shared" si="0"/>
        <v>0</v>
      </c>
      <c r="I14" s="18">
        <v>0</v>
      </c>
      <c r="J14" s="15">
        <v>0</v>
      </c>
      <c r="K14" s="17">
        <f t="shared" si="1"/>
        <v>0</v>
      </c>
      <c r="L14" s="5"/>
      <c r="M14" s="5"/>
      <c r="N14" s="5"/>
      <c r="O14" s="5"/>
      <c r="P14" s="5"/>
      <c r="Q14" s="5"/>
    </row>
    <row r="15" spans="1:17">
      <c r="A15" s="15"/>
      <c r="B15" s="15"/>
      <c r="C15" s="15">
        <v>1</v>
      </c>
      <c r="D15" s="15" t="s">
        <v>79</v>
      </c>
      <c r="E15" s="15">
        <v>0</v>
      </c>
      <c r="F15" s="16">
        <v>0</v>
      </c>
      <c r="G15" s="15">
        <v>12</v>
      </c>
      <c r="H15" s="17">
        <f t="shared" si="0"/>
        <v>0</v>
      </c>
      <c r="I15" s="18">
        <v>0</v>
      </c>
      <c r="J15" s="15">
        <v>0</v>
      </c>
      <c r="K15" s="17">
        <f t="shared" si="1"/>
        <v>0</v>
      </c>
      <c r="L15" s="5"/>
      <c r="M15" s="5"/>
      <c r="N15" s="5"/>
      <c r="O15" s="5"/>
      <c r="P15" s="5"/>
      <c r="Q15" s="5"/>
    </row>
    <row r="16" spans="1:17">
      <c r="A16" s="15"/>
      <c r="B16" s="15"/>
      <c r="C16" s="15">
        <v>1</v>
      </c>
      <c r="D16" s="15" t="s">
        <v>79</v>
      </c>
      <c r="E16" s="15">
        <v>0</v>
      </c>
      <c r="F16" s="16">
        <v>0</v>
      </c>
      <c r="G16" s="15">
        <v>12</v>
      </c>
      <c r="H16" s="17">
        <f t="shared" si="0"/>
        <v>0</v>
      </c>
      <c r="I16" s="18">
        <v>0</v>
      </c>
      <c r="J16" s="15">
        <v>0</v>
      </c>
      <c r="K16" s="17">
        <f t="shared" si="1"/>
        <v>0</v>
      </c>
      <c r="L16" s="5"/>
      <c r="M16" s="5"/>
      <c r="N16" s="5"/>
      <c r="O16" s="5"/>
      <c r="P16" s="5"/>
      <c r="Q16" s="5"/>
    </row>
    <row r="17" spans="1:17">
      <c r="A17" s="15"/>
      <c r="B17" s="15"/>
      <c r="C17" s="15">
        <v>1</v>
      </c>
      <c r="D17" s="15" t="s">
        <v>79</v>
      </c>
      <c r="E17" s="15">
        <v>0</v>
      </c>
      <c r="F17" s="16">
        <v>0</v>
      </c>
      <c r="G17" s="15">
        <v>12</v>
      </c>
      <c r="H17" s="17">
        <f t="shared" si="0"/>
        <v>0</v>
      </c>
      <c r="I17" s="18">
        <v>0</v>
      </c>
      <c r="J17" s="15">
        <v>0</v>
      </c>
      <c r="K17" s="17">
        <f t="shared" si="1"/>
        <v>0</v>
      </c>
      <c r="L17" s="5"/>
      <c r="M17" s="5"/>
      <c r="N17" s="5"/>
      <c r="O17" s="5"/>
      <c r="P17" s="5"/>
      <c r="Q17" s="5"/>
    </row>
    <row r="18" spans="1:17">
      <c r="A18" s="15"/>
      <c r="B18" s="15"/>
      <c r="C18" s="15">
        <v>1</v>
      </c>
      <c r="D18" s="15" t="s">
        <v>79</v>
      </c>
      <c r="E18" s="15">
        <v>0</v>
      </c>
      <c r="F18" s="16">
        <v>0</v>
      </c>
      <c r="G18" s="15">
        <v>12</v>
      </c>
      <c r="H18" s="17">
        <f t="shared" si="0"/>
        <v>0</v>
      </c>
      <c r="I18" s="18">
        <v>0</v>
      </c>
      <c r="J18" s="15">
        <v>0</v>
      </c>
      <c r="K18" s="17">
        <f t="shared" si="1"/>
        <v>0</v>
      </c>
      <c r="L18" s="5"/>
      <c r="M18" s="5"/>
      <c r="N18" s="5"/>
      <c r="O18" s="5"/>
      <c r="P18" s="5"/>
      <c r="Q18" s="5"/>
    </row>
    <row r="19" spans="1:17">
      <c r="A19" s="15"/>
      <c r="B19" s="15"/>
      <c r="C19" s="15">
        <v>1</v>
      </c>
      <c r="D19" s="15" t="s">
        <v>79</v>
      </c>
      <c r="E19" s="15">
        <v>0</v>
      </c>
      <c r="F19" s="16">
        <v>0</v>
      </c>
      <c r="G19" s="15">
        <v>12</v>
      </c>
      <c r="H19" s="17">
        <f t="shared" si="0"/>
        <v>0</v>
      </c>
      <c r="I19" s="18">
        <v>0</v>
      </c>
      <c r="J19" s="15">
        <v>0</v>
      </c>
      <c r="K19" s="17">
        <f t="shared" si="1"/>
        <v>0</v>
      </c>
      <c r="L19" s="5"/>
      <c r="M19" s="5"/>
      <c r="N19" s="5"/>
      <c r="O19" s="5"/>
      <c r="P19" s="5"/>
      <c r="Q19" s="5"/>
    </row>
    <row r="20" spans="1:17" ht="14.3">
      <c r="A20" s="40" t="s">
        <v>89</v>
      </c>
      <c r="B20" s="40"/>
      <c r="C20" s="40"/>
      <c r="D20" s="40"/>
      <c r="E20" s="40"/>
      <c r="F20" s="40"/>
      <c r="G20" s="40"/>
      <c r="H20" s="40"/>
      <c r="I20" s="40"/>
      <c r="J20" s="40"/>
      <c r="K20" s="20">
        <f>SUM(K5:K19)</f>
        <v>52866</v>
      </c>
      <c r="L20" s="5"/>
      <c r="M20" s="5"/>
      <c r="N20" s="5"/>
      <c r="O20" s="5"/>
      <c r="P20" s="5"/>
      <c r="Q20" s="5"/>
    </row>
    <row r="21" spans="1:17">
      <c r="A21" s="5"/>
      <c r="B21" s="5"/>
      <c r="C21" s="5"/>
      <c r="D21" s="5"/>
      <c r="E21" s="5"/>
      <c r="F21" s="5"/>
      <c r="G21" s="5"/>
      <c r="H21" s="5"/>
      <c r="I21" s="5"/>
      <c r="J21" s="5"/>
      <c r="K21" s="5"/>
      <c r="L21" s="5"/>
      <c r="M21" s="5"/>
      <c r="N21" s="5"/>
      <c r="O21" s="5"/>
      <c r="P21" s="5"/>
      <c r="Q21" s="5"/>
    </row>
    <row r="22" spans="1:17">
      <c r="A22" s="5"/>
      <c r="B22" s="5"/>
      <c r="C22" s="5"/>
      <c r="D22" s="5"/>
      <c r="E22" s="5"/>
      <c r="F22" s="5"/>
      <c r="G22" s="5"/>
      <c r="H22" s="5"/>
      <c r="I22" s="5"/>
      <c r="J22" s="5"/>
      <c r="K22" s="5"/>
      <c r="L22" s="5"/>
      <c r="M22" s="5"/>
      <c r="N22" s="5"/>
      <c r="O22" s="5"/>
      <c r="P22" s="5"/>
      <c r="Q22" s="5"/>
    </row>
    <row r="23" spans="1:17">
      <c r="A23" s="5"/>
      <c r="B23" s="5"/>
      <c r="C23" s="5"/>
      <c r="D23" s="5"/>
      <c r="E23" s="5"/>
      <c r="F23" s="5"/>
      <c r="G23" s="5"/>
      <c r="H23" s="5"/>
      <c r="I23" s="5"/>
      <c r="J23" s="5"/>
      <c r="K23" s="5"/>
      <c r="L23" s="5"/>
      <c r="M23" s="5"/>
      <c r="N23" s="5"/>
      <c r="O23" s="5"/>
      <c r="P23" s="5"/>
      <c r="Q23" s="5"/>
    </row>
    <row r="24" spans="1:17">
      <c r="A24" s="5"/>
      <c r="B24" s="5"/>
      <c r="C24" s="5"/>
      <c r="D24" s="5"/>
      <c r="E24" s="5"/>
      <c r="F24" s="5"/>
      <c r="G24" s="5"/>
      <c r="H24" s="5"/>
      <c r="I24" s="5"/>
      <c r="J24" s="5"/>
      <c r="K24" s="5"/>
      <c r="L24" s="5"/>
      <c r="M24" s="5"/>
      <c r="N24" s="5"/>
      <c r="O24" s="5"/>
      <c r="P24" s="5"/>
      <c r="Q24" s="5"/>
    </row>
    <row r="25" spans="1:17">
      <c r="A25" s="5"/>
      <c r="B25" s="5"/>
      <c r="C25" s="5"/>
      <c r="D25" s="5"/>
      <c r="E25" s="5"/>
      <c r="F25" s="5"/>
      <c r="G25" s="5"/>
      <c r="H25" s="5"/>
      <c r="I25" s="5"/>
      <c r="J25" s="5"/>
      <c r="K25" s="5"/>
      <c r="L25" s="5"/>
      <c r="M25" s="5"/>
      <c r="N25" s="5"/>
      <c r="O25" s="5"/>
      <c r="P25" s="5"/>
      <c r="Q25" s="5"/>
    </row>
    <row r="26" spans="1:17">
      <c r="A26" s="5"/>
      <c r="B26" s="5"/>
      <c r="C26" s="5"/>
      <c r="D26" s="5"/>
      <c r="E26" s="5"/>
      <c r="F26" s="5"/>
      <c r="G26" s="5"/>
      <c r="H26" s="5"/>
      <c r="I26" s="5"/>
      <c r="J26" s="5"/>
      <c r="K26" s="5"/>
      <c r="L26" s="5"/>
      <c r="M26" s="5"/>
      <c r="N26" s="5"/>
      <c r="O26" s="5"/>
      <c r="P26" s="5"/>
      <c r="Q26" s="5"/>
    </row>
    <row r="27" spans="1:17">
      <c r="A27" s="5"/>
      <c r="B27" s="5"/>
      <c r="C27" s="5"/>
      <c r="D27" s="5"/>
      <c r="E27" s="5"/>
      <c r="F27" s="5"/>
      <c r="G27" s="5"/>
      <c r="H27" s="5"/>
      <c r="I27" s="5"/>
      <c r="J27" s="5"/>
      <c r="K27" s="5"/>
      <c r="L27" s="5"/>
      <c r="M27" s="5"/>
      <c r="N27" s="5"/>
      <c r="O27" s="5"/>
      <c r="P27" s="5"/>
      <c r="Q27" s="5"/>
    </row>
    <row r="28" spans="1:17">
      <c r="A28" s="5"/>
      <c r="B28" s="5"/>
      <c r="C28" s="5"/>
      <c r="D28" s="5"/>
      <c r="E28" s="5"/>
      <c r="F28" s="5"/>
      <c r="G28" s="5"/>
      <c r="H28" s="5"/>
      <c r="I28" s="5"/>
      <c r="J28" s="5"/>
      <c r="K28" s="5"/>
      <c r="L28" s="5"/>
      <c r="M28" s="5"/>
      <c r="N28" s="5"/>
      <c r="O28" s="5"/>
      <c r="P28" s="5"/>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row r="31" spans="1:17">
      <c r="A31" s="5"/>
      <c r="B31" s="5"/>
      <c r="C31" s="5"/>
      <c r="D31" s="5"/>
      <c r="E31" s="5"/>
      <c r="F31" s="5"/>
      <c r="G31" s="5"/>
      <c r="H31" s="5"/>
      <c r="I31" s="5"/>
      <c r="J31" s="5"/>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c r="A36" s="5"/>
      <c r="B36" s="5"/>
      <c r="C36" s="5"/>
      <c r="D36" s="5"/>
      <c r="E36" s="5"/>
      <c r="F36" s="5"/>
      <c r="G36" s="5"/>
      <c r="H36" s="5"/>
      <c r="I36" s="5"/>
      <c r="J36" s="5"/>
      <c r="K36" s="5"/>
      <c r="L36" s="5"/>
      <c r="M36" s="5"/>
      <c r="N36" s="5"/>
      <c r="O36" s="5"/>
      <c r="P36" s="5"/>
      <c r="Q36" s="5"/>
    </row>
    <row r="37" spans="1:17">
      <c r="A37" s="5"/>
      <c r="B37" s="5"/>
      <c r="C37" s="5"/>
      <c r="D37" s="5"/>
      <c r="E37" s="5"/>
      <c r="F37" s="5"/>
      <c r="G37" s="5"/>
      <c r="H37" s="5"/>
      <c r="I37" s="5"/>
      <c r="J37" s="5"/>
      <c r="K37" s="5"/>
      <c r="L37" s="5"/>
      <c r="M37" s="5"/>
      <c r="N37" s="5"/>
      <c r="O37" s="5"/>
      <c r="P37" s="5"/>
      <c r="Q37" s="5"/>
    </row>
    <row r="38" spans="1:17">
      <c r="A38" s="5"/>
      <c r="B38" s="5"/>
      <c r="C38" s="5"/>
      <c r="D38" s="5"/>
      <c r="E38" s="5"/>
      <c r="F38" s="5"/>
      <c r="G38" s="5"/>
      <c r="H38" s="5"/>
      <c r="I38" s="5"/>
      <c r="J38" s="5"/>
      <c r="K38" s="5"/>
      <c r="L38" s="5"/>
      <c r="M38" s="5"/>
      <c r="N38" s="5"/>
      <c r="O38" s="5"/>
      <c r="P38" s="5"/>
      <c r="Q38" s="5"/>
    </row>
    <row r="39" spans="1:17">
      <c r="A39" s="5"/>
      <c r="B39" s="5"/>
      <c r="C39" s="5"/>
      <c r="D39" s="5"/>
      <c r="E39" s="5"/>
      <c r="F39" s="5"/>
      <c r="G39" s="5"/>
      <c r="H39" s="5"/>
      <c r="I39" s="5"/>
      <c r="J39" s="5"/>
      <c r="K39" s="5"/>
      <c r="L39" s="5"/>
      <c r="M39" s="5"/>
      <c r="N39" s="5"/>
      <c r="O39" s="5"/>
      <c r="P39" s="5"/>
      <c r="Q39" s="5"/>
    </row>
    <row r="40" spans="1:17">
      <c r="A40" s="5"/>
      <c r="B40" s="5"/>
      <c r="C40" s="5"/>
      <c r="D40" s="5"/>
      <c r="E40" s="5"/>
      <c r="F40" s="5"/>
      <c r="G40" s="5"/>
      <c r="H40" s="5"/>
      <c r="I40" s="5"/>
      <c r="J40" s="5"/>
      <c r="K40" s="5"/>
      <c r="L40" s="5"/>
      <c r="M40" s="5"/>
      <c r="N40" s="5"/>
      <c r="O40" s="5"/>
      <c r="P40" s="5"/>
      <c r="Q40" s="5"/>
    </row>
  </sheetData>
  <mergeCells count="3">
    <mergeCell ref="A1:K1"/>
    <mergeCell ref="A2:K2"/>
    <mergeCell ref="A20:J20"/>
  </mergeCells>
  <dataValidations count="2">
    <dataValidation type="list" sqref="D5:D19">
      <formula1>"Stundenlohn,Monatspauschale,Jahresbetrag"</formula1>
    </dataValidation>
    <dataValidation type="list" sqref="B5:B19">
      <formula1>"Minijob,Teilzeit,Vollzeit,Übungsleiter,Ehrenamtspauschale,Honorarkraft,Sonstige"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sqref="A1:K1"/>
    </sheetView>
  </sheetViews>
  <sheetFormatPr baseColWidth="10" defaultColWidth="8.88671875" defaultRowHeight="13.6"/>
  <cols>
    <col min="1" max="3" width="24" customWidth="1"/>
    <col min="4" max="4" width="11" customWidth="1"/>
    <col min="5" max="8" width="18" customWidth="1"/>
    <col min="9" max="9" width="14" customWidth="1"/>
    <col min="10" max="10" width="15" customWidth="1"/>
    <col min="11" max="11" width="31" customWidth="1"/>
  </cols>
  <sheetData>
    <row r="1" spans="1:17" ht="25.3" customHeight="1">
      <c r="A1" s="39" t="s">
        <v>90</v>
      </c>
      <c r="B1" s="39"/>
      <c r="C1" s="39"/>
      <c r="D1" s="39"/>
      <c r="E1" s="39"/>
      <c r="F1" s="39"/>
      <c r="G1" s="39"/>
      <c r="H1" s="39"/>
      <c r="I1" s="39"/>
      <c r="J1" s="39"/>
      <c r="K1" s="39"/>
      <c r="L1" s="5"/>
      <c r="M1" s="5"/>
      <c r="N1" s="5"/>
      <c r="O1" s="5"/>
      <c r="P1" s="5"/>
      <c r="Q1" s="5"/>
    </row>
    <row r="2" spans="1:17" ht="30.75" customHeight="1">
      <c r="A2" s="37" t="s">
        <v>91</v>
      </c>
      <c r="B2" s="37"/>
      <c r="C2" s="37"/>
      <c r="D2" s="37"/>
      <c r="E2" s="37"/>
      <c r="F2" s="37"/>
      <c r="G2" s="37"/>
      <c r="H2" s="37"/>
      <c r="I2" s="37"/>
      <c r="J2" s="37"/>
      <c r="K2" s="37"/>
      <c r="L2" s="5"/>
      <c r="M2" s="5"/>
      <c r="N2" s="5"/>
      <c r="O2" s="5"/>
      <c r="P2" s="5"/>
      <c r="Q2" s="5"/>
    </row>
    <row r="3" spans="1:17">
      <c r="A3" s="5"/>
      <c r="B3" s="5"/>
      <c r="C3" s="5"/>
      <c r="D3" s="5"/>
      <c r="E3" s="5"/>
      <c r="F3" s="5"/>
      <c r="G3" s="5"/>
      <c r="H3" s="5"/>
      <c r="I3" s="5"/>
      <c r="J3" s="5"/>
      <c r="K3" s="5"/>
      <c r="L3" s="5"/>
      <c r="M3" s="5"/>
      <c r="N3" s="5"/>
      <c r="O3" s="5"/>
      <c r="P3" s="5"/>
      <c r="Q3" s="5"/>
    </row>
    <row r="4" spans="1:17" ht="28.55">
      <c r="A4" s="1" t="s">
        <v>92</v>
      </c>
      <c r="B4" s="1" t="s">
        <v>93</v>
      </c>
      <c r="C4" s="1" t="s">
        <v>94</v>
      </c>
      <c r="D4" s="1" t="s">
        <v>95</v>
      </c>
      <c r="E4" s="1" t="s">
        <v>96</v>
      </c>
      <c r="F4" s="1" t="s">
        <v>97</v>
      </c>
      <c r="G4" s="1" t="s">
        <v>98</v>
      </c>
      <c r="H4" s="1" t="s">
        <v>99</v>
      </c>
      <c r="I4" s="1" t="s">
        <v>100</v>
      </c>
      <c r="J4" s="1" t="s">
        <v>101</v>
      </c>
      <c r="K4" s="1" t="s">
        <v>102</v>
      </c>
      <c r="L4" s="5"/>
      <c r="M4" s="5"/>
      <c r="N4" s="5"/>
      <c r="O4" s="5"/>
      <c r="P4" s="5"/>
      <c r="Q4" s="5"/>
    </row>
    <row r="5" spans="1:17" ht="14.3">
      <c r="A5" s="15" t="s">
        <v>103</v>
      </c>
      <c r="B5" s="15" t="s">
        <v>104</v>
      </c>
      <c r="C5" s="15" t="s">
        <v>105</v>
      </c>
      <c r="D5" s="15" t="s">
        <v>106</v>
      </c>
      <c r="E5" s="16">
        <v>12000</v>
      </c>
      <c r="F5" s="16">
        <v>9000</v>
      </c>
      <c r="G5" s="18">
        <v>1</v>
      </c>
      <c r="H5" s="17">
        <f t="shared" ref="H5:H16" si="0">F5*G5</f>
        <v>9000</v>
      </c>
      <c r="I5" s="15" t="s">
        <v>107</v>
      </c>
      <c r="J5" s="16">
        <v>0</v>
      </c>
      <c r="K5" s="15" t="s">
        <v>108</v>
      </c>
      <c r="L5" s="5"/>
      <c r="M5" s="5"/>
      <c r="N5" s="5"/>
      <c r="O5" s="5"/>
      <c r="P5" s="5"/>
      <c r="Q5" s="5"/>
    </row>
    <row r="6" spans="1:17" ht="14.3">
      <c r="A6" s="15" t="s">
        <v>109</v>
      </c>
      <c r="B6" s="15" t="s">
        <v>110</v>
      </c>
      <c r="C6" s="15" t="s">
        <v>111</v>
      </c>
      <c r="D6" s="15" t="s">
        <v>112</v>
      </c>
      <c r="E6" s="16">
        <v>8000</v>
      </c>
      <c r="F6" s="16">
        <v>8000</v>
      </c>
      <c r="G6" s="18">
        <v>0.5</v>
      </c>
      <c r="H6" s="17">
        <f t="shared" si="0"/>
        <v>4000</v>
      </c>
      <c r="I6" s="15" t="s">
        <v>113</v>
      </c>
      <c r="J6" s="16">
        <v>2000</v>
      </c>
      <c r="K6" s="15" t="s">
        <v>114</v>
      </c>
      <c r="L6" s="5"/>
      <c r="M6" s="5"/>
      <c r="N6" s="5"/>
      <c r="O6" s="5"/>
      <c r="P6" s="5"/>
      <c r="Q6" s="5"/>
    </row>
    <row r="7" spans="1:17" ht="14.3">
      <c r="A7" s="15" t="s">
        <v>115</v>
      </c>
      <c r="B7" s="15" t="s">
        <v>116</v>
      </c>
      <c r="C7" s="15" t="s">
        <v>117</v>
      </c>
      <c r="D7" s="15" t="s">
        <v>22</v>
      </c>
      <c r="E7" s="16">
        <v>5000</v>
      </c>
      <c r="F7" s="16">
        <v>5000</v>
      </c>
      <c r="G7" s="18">
        <v>1</v>
      </c>
      <c r="H7" s="17">
        <f t="shared" si="0"/>
        <v>5000</v>
      </c>
      <c r="I7" s="15" t="s">
        <v>118</v>
      </c>
      <c r="J7" s="16">
        <v>6000</v>
      </c>
      <c r="K7" s="15"/>
      <c r="L7" s="5"/>
      <c r="M7" s="5"/>
      <c r="N7" s="5"/>
      <c r="O7" s="5"/>
      <c r="P7" s="5"/>
      <c r="Q7" s="5"/>
    </row>
    <row r="8" spans="1:17" ht="14.3">
      <c r="A8" s="15" t="s">
        <v>119</v>
      </c>
      <c r="B8" s="15" t="s">
        <v>120</v>
      </c>
      <c r="C8" s="15" t="s">
        <v>121</v>
      </c>
      <c r="D8" s="15" t="s">
        <v>106</v>
      </c>
      <c r="E8" s="16">
        <v>4000</v>
      </c>
      <c r="F8" s="16">
        <v>3000</v>
      </c>
      <c r="G8" s="18">
        <v>0.75</v>
      </c>
      <c r="H8" s="17">
        <f t="shared" si="0"/>
        <v>2250</v>
      </c>
      <c r="I8" s="15" t="s">
        <v>122</v>
      </c>
      <c r="J8" s="16">
        <v>2500</v>
      </c>
      <c r="K8" s="15" t="s">
        <v>123</v>
      </c>
      <c r="L8" s="5"/>
      <c r="M8" s="5"/>
      <c r="N8" s="5"/>
      <c r="O8" s="5"/>
      <c r="P8" s="5"/>
      <c r="Q8" s="5"/>
    </row>
    <row r="9" spans="1:17" ht="14.3">
      <c r="A9" s="15"/>
      <c r="B9" s="15"/>
      <c r="C9" s="15"/>
      <c r="D9" s="15" t="s">
        <v>112</v>
      </c>
      <c r="E9" s="16">
        <v>0</v>
      </c>
      <c r="F9" s="16">
        <v>0</v>
      </c>
      <c r="G9" s="18">
        <v>0</v>
      </c>
      <c r="H9" s="17">
        <f t="shared" si="0"/>
        <v>0</v>
      </c>
      <c r="I9" s="15"/>
      <c r="J9" s="16">
        <v>0</v>
      </c>
      <c r="K9" s="15"/>
      <c r="L9" s="5"/>
      <c r="M9" s="5"/>
      <c r="N9" s="5"/>
      <c r="O9" s="5"/>
      <c r="P9" s="5"/>
      <c r="Q9" s="5"/>
    </row>
    <row r="10" spans="1:17" ht="14.3">
      <c r="A10" s="15"/>
      <c r="B10" s="15"/>
      <c r="C10" s="15"/>
      <c r="D10" s="15" t="s">
        <v>112</v>
      </c>
      <c r="E10" s="16">
        <v>0</v>
      </c>
      <c r="F10" s="16">
        <v>0</v>
      </c>
      <c r="G10" s="18">
        <v>0</v>
      </c>
      <c r="H10" s="17">
        <f t="shared" si="0"/>
        <v>0</v>
      </c>
      <c r="I10" s="15"/>
      <c r="J10" s="16">
        <v>0</v>
      </c>
      <c r="K10" s="15"/>
      <c r="L10" s="5"/>
      <c r="M10" s="5"/>
      <c r="N10" s="5"/>
      <c r="O10" s="5"/>
      <c r="P10" s="5"/>
      <c r="Q10" s="5"/>
    </row>
    <row r="11" spans="1:17" ht="14.3">
      <c r="A11" s="15"/>
      <c r="B11" s="15"/>
      <c r="C11" s="15"/>
      <c r="D11" s="15" t="s">
        <v>112</v>
      </c>
      <c r="E11" s="16">
        <v>0</v>
      </c>
      <c r="F11" s="16">
        <v>0</v>
      </c>
      <c r="G11" s="18">
        <v>0</v>
      </c>
      <c r="H11" s="17">
        <f t="shared" si="0"/>
        <v>0</v>
      </c>
      <c r="I11" s="15"/>
      <c r="J11" s="16">
        <v>0</v>
      </c>
      <c r="K11" s="15"/>
      <c r="L11" s="5"/>
      <c r="M11" s="5"/>
      <c r="N11" s="5"/>
      <c r="O11" s="5"/>
      <c r="P11" s="5"/>
      <c r="Q11" s="5"/>
    </row>
    <row r="12" spans="1:17" ht="14.3">
      <c r="A12" s="15"/>
      <c r="B12" s="15"/>
      <c r="C12" s="15"/>
      <c r="D12" s="15" t="s">
        <v>112</v>
      </c>
      <c r="E12" s="16">
        <v>0</v>
      </c>
      <c r="F12" s="16">
        <v>0</v>
      </c>
      <c r="G12" s="18">
        <v>0</v>
      </c>
      <c r="H12" s="17">
        <f t="shared" si="0"/>
        <v>0</v>
      </c>
      <c r="I12" s="15"/>
      <c r="J12" s="16">
        <v>0</v>
      </c>
      <c r="K12" s="15"/>
      <c r="L12" s="5"/>
      <c r="M12" s="5"/>
      <c r="N12" s="5"/>
      <c r="O12" s="5"/>
      <c r="P12" s="5"/>
      <c r="Q12" s="5"/>
    </row>
    <row r="13" spans="1:17" ht="14.3">
      <c r="A13" s="15"/>
      <c r="B13" s="15"/>
      <c r="C13" s="15"/>
      <c r="D13" s="15" t="s">
        <v>112</v>
      </c>
      <c r="E13" s="16">
        <v>0</v>
      </c>
      <c r="F13" s="16">
        <v>0</v>
      </c>
      <c r="G13" s="18">
        <v>0</v>
      </c>
      <c r="H13" s="17">
        <f t="shared" si="0"/>
        <v>0</v>
      </c>
      <c r="I13" s="15"/>
      <c r="J13" s="16">
        <v>0</v>
      </c>
      <c r="K13" s="15"/>
      <c r="L13" s="5"/>
      <c r="M13" s="5"/>
      <c r="N13" s="5"/>
      <c r="O13" s="5"/>
      <c r="P13" s="5"/>
      <c r="Q13" s="5"/>
    </row>
    <row r="14" spans="1:17" ht="14.3">
      <c r="A14" s="15"/>
      <c r="B14" s="15"/>
      <c r="C14" s="15"/>
      <c r="D14" s="15" t="s">
        <v>112</v>
      </c>
      <c r="E14" s="16">
        <v>0</v>
      </c>
      <c r="F14" s="16">
        <v>0</v>
      </c>
      <c r="G14" s="18">
        <v>0</v>
      </c>
      <c r="H14" s="17">
        <f t="shared" si="0"/>
        <v>0</v>
      </c>
      <c r="I14" s="15"/>
      <c r="J14" s="16">
        <v>0</v>
      </c>
      <c r="K14" s="15"/>
      <c r="L14" s="5"/>
      <c r="M14" s="5"/>
      <c r="N14" s="5"/>
      <c r="O14" s="5"/>
      <c r="P14" s="5"/>
      <c r="Q14" s="5"/>
    </row>
    <row r="15" spans="1:17" ht="14.3">
      <c r="A15" s="15"/>
      <c r="B15" s="15"/>
      <c r="C15" s="15"/>
      <c r="D15" s="15" t="s">
        <v>112</v>
      </c>
      <c r="E15" s="16">
        <v>0</v>
      </c>
      <c r="F15" s="16">
        <v>0</v>
      </c>
      <c r="G15" s="18">
        <v>0</v>
      </c>
      <c r="H15" s="17">
        <f t="shared" si="0"/>
        <v>0</v>
      </c>
      <c r="I15" s="15"/>
      <c r="J15" s="16">
        <v>0</v>
      </c>
      <c r="K15" s="15"/>
      <c r="L15" s="5"/>
      <c r="M15" s="5"/>
      <c r="N15" s="5"/>
      <c r="O15" s="5"/>
      <c r="P15" s="5"/>
      <c r="Q15" s="5"/>
    </row>
    <row r="16" spans="1:17" ht="14.3">
      <c r="A16" s="15"/>
      <c r="B16" s="15"/>
      <c r="C16" s="15"/>
      <c r="D16" s="15" t="s">
        <v>112</v>
      </c>
      <c r="E16" s="16">
        <v>0</v>
      </c>
      <c r="F16" s="16">
        <v>0</v>
      </c>
      <c r="G16" s="18">
        <v>0</v>
      </c>
      <c r="H16" s="17">
        <f t="shared" si="0"/>
        <v>0</v>
      </c>
      <c r="I16" s="15"/>
      <c r="J16" s="16">
        <v>0</v>
      </c>
      <c r="K16" s="15"/>
      <c r="L16" s="5"/>
      <c r="M16" s="5"/>
      <c r="N16" s="5"/>
      <c r="O16" s="5"/>
      <c r="P16" s="5"/>
      <c r="Q16" s="5"/>
    </row>
    <row r="17" spans="1:17" ht="14.3">
      <c r="A17" s="40" t="s">
        <v>124</v>
      </c>
      <c r="B17" s="40"/>
      <c r="C17" s="40"/>
      <c r="D17" s="40"/>
      <c r="E17" s="40"/>
      <c r="F17" s="40"/>
      <c r="G17" s="40"/>
      <c r="H17" s="20">
        <f>SUM(H5:H16)</f>
        <v>20250</v>
      </c>
      <c r="I17" s="19"/>
      <c r="J17" s="19"/>
      <c r="K17" s="19"/>
      <c r="L17" s="5"/>
      <c r="M17" s="5"/>
      <c r="N17" s="5"/>
      <c r="O17" s="5"/>
      <c r="P17" s="5"/>
      <c r="Q17" s="5"/>
    </row>
    <row r="18" spans="1:17">
      <c r="A18" s="5"/>
      <c r="B18" s="5"/>
      <c r="C18" s="5"/>
      <c r="D18" s="5"/>
      <c r="E18" s="5"/>
      <c r="F18" s="5"/>
      <c r="G18" s="5"/>
      <c r="H18" s="5"/>
      <c r="I18" s="5"/>
      <c r="J18" s="5"/>
      <c r="K18" s="5"/>
      <c r="L18" s="5"/>
      <c r="M18" s="5"/>
      <c r="N18" s="5"/>
      <c r="O18" s="5"/>
      <c r="P18" s="5"/>
      <c r="Q18" s="5"/>
    </row>
    <row r="19" spans="1:17">
      <c r="A19" s="5"/>
      <c r="B19" s="5"/>
      <c r="C19" s="5"/>
      <c r="D19" s="5"/>
      <c r="E19" s="5"/>
      <c r="F19" s="5"/>
      <c r="G19" s="5"/>
      <c r="H19" s="5"/>
      <c r="I19" s="5"/>
      <c r="J19" s="5"/>
      <c r="K19" s="5"/>
      <c r="L19" s="5"/>
      <c r="M19" s="5"/>
      <c r="N19" s="5"/>
      <c r="O19" s="5"/>
      <c r="P19" s="5"/>
      <c r="Q19" s="5"/>
    </row>
    <row r="20" spans="1:17">
      <c r="A20" s="5"/>
      <c r="B20" s="5"/>
      <c r="C20" s="5"/>
      <c r="D20" s="5"/>
      <c r="E20" s="5"/>
      <c r="F20" s="5"/>
      <c r="G20" s="5"/>
      <c r="H20" s="5"/>
      <c r="I20" s="5"/>
      <c r="J20" s="5"/>
      <c r="K20" s="5"/>
      <c r="L20" s="5"/>
      <c r="M20" s="5"/>
      <c r="N20" s="5"/>
      <c r="O20" s="5"/>
      <c r="P20" s="5"/>
      <c r="Q20" s="5"/>
    </row>
    <row r="21" spans="1:17">
      <c r="A21" s="5"/>
      <c r="B21" s="5"/>
      <c r="C21" s="5"/>
      <c r="D21" s="5"/>
      <c r="E21" s="5"/>
      <c r="F21" s="5"/>
      <c r="G21" s="5"/>
      <c r="H21" s="5"/>
      <c r="I21" s="5"/>
      <c r="J21" s="5"/>
      <c r="K21" s="5"/>
      <c r="L21" s="5"/>
      <c r="M21" s="5"/>
      <c r="N21" s="5"/>
      <c r="O21" s="5"/>
      <c r="P21" s="5"/>
      <c r="Q21" s="5"/>
    </row>
    <row r="22" spans="1:17">
      <c r="A22" s="5"/>
      <c r="B22" s="5"/>
      <c r="C22" s="5"/>
      <c r="D22" s="5"/>
      <c r="E22" s="5"/>
      <c r="F22" s="5"/>
      <c r="G22" s="5"/>
      <c r="H22" s="5"/>
      <c r="I22" s="5"/>
      <c r="J22" s="5"/>
      <c r="K22" s="5"/>
      <c r="L22" s="5"/>
      <c r="M22" s="5"/>
      <c r="N22" s="5"/>
      <c r="O22" s="5"/>
      <c r="P22" s="5"/>
      <c r="Q22" s="5"/>
    </row>
    <row r="23" spans="1:17">
      <c r="A23" s="5"/>
      <c r="B23" s="5"/>
      <c r="C23" s="5"/>
      <c r="D23" s="5"/>
      <c r="E23" s="5"/>
      <c r="F23" s="5"/>
      <c r="G23" s="5"/>
      <c r="H23" s="5"/>
      <c r="I23" s="5"/>
      <c r="J23" s="5"/>
      <c r="K23" s="5"/>
      <c r="L23" s="5"/>
      <c r="M23" s="5"/>
      <c r="N23" s="5"/>
      <c r="O23" s="5"/>
      <c r="P23" s="5"/>
      <c r="Q23" s="5"/>
    </row>
    <row r="24" spans="1:17">
      <c r="A24" s="5"/>
      <c r="B24" s="5"/>
      <c r="C24" s="5"/>
      <c r="D24" s="5"/>
      <c r="E24" s="5"/>
      <c r="F24" s="5"/>
      <c r="G24" s="5"/>
      <c r="H24" s="5"/>
      <c r="I24" s="5"/>
      <c r="J24" s="5"/>
      <c r="K24" s="5"/>
      <c r="L24" s="5"/>
      <c r="M24" s="5"/>
      <c r="N24" s="5"/>
      <c r="O24" s="5"/>
      <c r="P24" s="5"/>
      <c r="Q24" s="5"/>
    </row>
    <row r="25" spans="1:17">
      <c r="A25" s="5"/>
      <c r="B25" s="5"/>
      <c r="C25" s="5"/>
      <c r="D25" s="5"/>
      <c r="E25" s="5"/>
      <c r="F25" s="5"/>
      <c r="G25" s="5"/>
      <c r="H25" s="5"/>
      <c r="I25" s="5"/>
      <c r="J25" s="5"/>
      <c r="K25" s="5"/>
      <c r="L25" s="5"/>
      <c r="M25" s="5"/>
      <c r="N25" s="5"/>
      <c r="O25" s="5"/>
      <c r="P25" s="5"/>
      <c r="Q25" s="5"/>
    </row>
    <row r="26" spans="1:17">
      <c r="A26" s="5"/>
      <c r="B26" s="5"/>
      <c r="C26" s="5"/>
      <c r="D26" s="5"/>
      <c r="E26" s="5"/>
      <c r="F26" s="5"/>
      <c r="G26" s="5"/>
      <c r="H26" s="5"/>
      <c r="I26" s="5"/>
      <c r="J26" s="5"/>
      <c r="K26" s="5"/>
      <c r="L26" s="5"/>
      <c r="M26" s="5"/>
      <c r="N26" s="5"/>
      <c r="O26" s="5"/>
      <c r="P26" s="5"/>
      <c r="Q26" s="5"/>
    </row>
    <row r="27" spans="1:17">
      <c r="A27" s="5"/>
      <c r="B27" s="5"/>
      <c r="C27" s="5"/>
      <c r="D27" s="5"/>
      <c r="E27" s="5"/>
      <c r="F27" s="5"/>
      <c r="G27" s="5"/>
      <c r="H27" s="5"/>
      <c r="I27" s="5"/>
      <c r="J27" s="5"/>
      <c r="K27" s="5"/>
      <c r="L27" s="5"/>
      <c r="M27" s="5"/>
      <c r="N27" s="5"/>
      <c r="O27" s="5"/>
      <c r="P27" s="5"/>
      <c r="Q27" s="5"/>
    </row>
    <row r="28" spans="1:17">
      <c r="A28" s="5"/>
      <c r="B28" s="5"/>
      <c r="C28" s="5"/>
      <c r="D28" s="5"/>
      <c r="E28" s="5"/>
      <c r="F28" s="5"/>
      <c r="G28" s="5"/>
      <c r="H28" s="5"/>
      <c r="I28" s="5"/>
      <c r="J28" s="5"/>
      <c r="K28" s="5"/>
      <c r="L28" s="5"/>
      <c r="M28" s="5"/>
      <c r="N28" s="5"/>
      <c r="O28" s="5"/>
      <c r="P28" s="5"/>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row r="31" spans="1:17">
      <c r="A31" s="5"/>
      <c r="B31" s="5"/>
      <c r="C31" s="5"/>
      <c r="D31" s="5"/>
      <c r="E31" s="5"/>
      <c r="F31" s="5"/>
      <c r="G31" s="5"/>
      <c r="H31" s="5"/>
      <c r="I31" s="5"/>
      <c r="J31" s="5"/>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c r="A36" s="5"/>
      <c r="B36" s="5"/>
      <c r="C36" s="5"/>
      <c r="D36" s="5"/>
      <c r="E36" s="5"/>
      <c r="F36" s="5"/>
      <c r="G36" s="5"/>
      <c r="H36" s="5"/>
      <c r="I36" s="5"/>
      <c r="J36" s="5"/>
      <c r="K36" s="5"/>
      <c r="L36" s="5"/>
      <c r="M36" s="5"/>
      <c r="N36" s="5"/>
      <c r="O36" s="5"/>
      <c r="P36" s="5"/>
      <c r="Q36" s="5"/>
    </row>
    <row r="37" spans="1:17">
      <c r="A37" s="5"/>
      <c r="B37" s="5"/>
      <c r="C37" s="5"/>
      <c r="D37" s="5"/>
      <c r="E37" s="5"/>
      <c r="F37" s="5"/>
      <c r="G37" s="5"/>
      <c r="H37" s="5"/>
      <c r="I37" s="5"/>
      <c r="J37" s="5"/>
      <c r="K37" s="5"/>
      <c r="L37" s="5"/>
      <c r="M37" s="5"/>
      <c r="N37" s="5"/>
      <c r="O37" s="5"/>
      <c r="P37" s="5"/>
      <c r="Q37" s="5"/>
    </row>
    <row r="38" spans="1:17">
      <c r="A38" s="5"/>
      <c r="B38" s="5"/>
      <c r="C38" s="5"/>
      <c r="D38" s="5"/>
      <c r="E38" s="5"/>
      <c r="F38" s="5"/>
      <c r="G38" s="5"/>
      <c r="H38" s="5"/>
      <c r="I38" s="5"/>
      <c r="J38" s="5"/>
      <c r="K38" s="5"/>
      <c r="L38" s="5"/>
      <c r="M38" s="5"/>
      <c r="N38" s="5"/>
      <c r="O38" s="5"/>
      <c r="P38" s="5"/>
      <c r="Q38" s="5"/>
    </row>
    <row r="39" spans="1:17">
      <c r="A39" s="5"/>
      <c r="B39" s="5"/>
      <c r="C39" s="5"/>
      <c r="D39" s="5"/>
      <c r="E39" s="5"/>
      <c r="F39" s="5"/>
      <c r="G39" s="5"/>
      <c r="H39" s="5"/>
      <c r="I39" s="5"/>
      <c r="J39" s="5"/>
      <c r="K39" s="5"/>
      <c r="L39" s="5"/>
      <c r="M39" s="5"/>
      <c r="N39" s="5"/>
      <c r="O39" s="5"/>
      <c r="P39" s="5"/>
      <c r="Q39" s="5"/>
    </row>
    <row r="40" spans="1:17">
      <c r="A40" s="5"/>
      <c r="B40" s="5"/>
      <c r="C40" s="5"/>
      <c r="D40" s="5"/>
      <c r="E40" s="5"/>
      <c r="F40" s="5"/>
      <c r="G40" s="5"/>
      <c r="H40" s="5"/>
      <c r="I40" s="5"/>
      <c r="J40" s="5"/>
      <c r="K40" s="5"/>
      <c r="L40" s="5"/>
      <c r="M40" s="5"/>
      <c r="N40" s="5"/>
      <c r="O40" s="5"/>
      <c r="P40" s="5"/>
      <c r="Q40" s="5"/>
    </row>
  </sheetData>
  <mergeCells count="3">
    <mergeCell ref="A1:K1"/>
    <mergeCell ref="A2:K2"/>
    <mergeCell ref="A17:G17"/>
  </mergeCells>
  <conditionalFormatting sqref="D5:D16">
    <cfRule type="expression" dxfId="9" priority="1">
      <formula>D5="Grün"</formula>
    </cfRule>
    <cfRule type="expression" dxfId="8" priority="2">
      <formula>D5="Gelb"</formula>
    </cfRule>
    <cfRule type="expression" dxfId="7" priority="3">
      <formula>D5="Rot"</formula>
    </cfRule>
  </conditionalFormatting>
  <dataValidations count="1">
    <dataValidation type="list" sqref="D5:D16">
      <formula1>"Grün,Gelb,Rot"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sqref="A1:P1"/>
    </sheetView>
  </sheetViews>
  <sheetFormatPr baseColWidth="10" defaultColWidth="8.88671875" defaultRowHeight="13.6"/>
  <cols>
    <col min="1" max="1" width="29" customWidth="1"/>
    <col min="2" max="2" width="20" customWidth="1"/>
    <col min="3" max="3" width="11" customWidth="1"/>
    <col min="4" max="7" width="15" customWidth="1"/>
    <col min="8" max="8" width="16" customWidth="1"/>
    <col min="9" max="9" width="20" customWidth="1"/>
    <col min="10" max="11" width="13" customWidth="1"/>
    <col min="12" max="12" width="17" customWidth="1"/>
    <col min="13" max="14" width="13" customWidth="1"/>
    <col min="15" max="16" width="10" customWidth="1"/>
  </cols>
  <sheetData>
    <row r="1" spans="1:17" ht="25.3" customHeight="1">
      <c r="A1" s="39" t="s">
        <v>125</v>
      </c>
      <c r="B1" s="39"/>
      <c r="C1" s="39"/>
      <c r="D1" s="39"/>
      <c r="E1" s="39"/>
      <c r="F1" s="39"/>
      <c r="G1" s="39"/>
      <c r="H1" s="39"/>
      <c r="I1" s="39"/>
      <c r="J1" s="39"/>
      <c r="K1" s="39"/>
      <c r="L1" s="39"/>
      <c r="M1" s="39"/>
      <c r="N1" s="39"/>
      <c r="O1" s="39"/>
      <c r="P1" s="39"/>
      <c r="Q1" s="5"/>
    </row>
    <row r="2" spans="1:17" ht="30.75" customHeight="1">
      <c r="A2" s="37" t="s">
        <v>126</v>
      </c>
      <c r="B2" s="37"/>
      <c r="C2" s="37"/>
      <c r="D2" s="37"/>
      <c r="E2" s="37"/>
      <c r="F2" s="37"/>
      <c r="G2" s="37"/>
      <c r="H2" s="37"/>
      <c r="I2" s="37"/>
      <c r="J2" s="37"/>
      <c r="K2" s="37"/>
      <c r="L2" s="37"/>
      <c r="M2" s="37"/>
      <c r="N2" s="37"/>
      <c r="O2" s="37"/>
      <c r="P2" s="37"/>
      <c r="Q2" s="5"/>
    </row>
    <row r="3" spans="1:17">
      <c r="A3" s="5"/>
      <c r="B3" s="5"/>
      <c r="C3" s="5"/>
      <c r="D3" s="5"/>
      <c r="E3" s="5"/>
      <c r="F3" s="5"/>
      <c r="G3" s="5"/>
      <c r="H3" s="5"/>
      <c r="I3" s="5"/>
      <c r="J3" s="5"/>
      <c r="K3" s="5"/>
      <c r="L3" s="5"/>
      <c r="M3" s="5"/>
      <c r="N3" s="5"/>
      <c r="O3" s="5"/>
      <c r="P3" s="5"/>
      <c r="Q3" s="5"/>
    </row>
    <row r="4" spans="1:17" ht="28.55">
      <c r="A4" s="1" t="s">
        <v>127</v>
      </c>
      <c r="B4" s="1" t="s">
        <v>128</v>
      </c>
      <c r="C4" s="1" t="s">
        <v>129</v>
      </c>
      <c r="D4" s="1" t="s">
        <v>130</v>
      </c>
      <c r="E4" s="1" t="s">
        <v>131</v>
      </c>
      <c r="F4" s="1" t="s">
        <v>101</v>
      </c>
      <c r="G4" s="1" t="s">
        <v>132</v>
      </c>
      <c r="H4" s="1" t="s">
        <v>133</v>
      </c>
      <c r="I4" s="1" t="s">
        <v>134</v>
      </c>
      <c r="J4" s="1" t="s">
        <v>135</v>
      </c>
      <c r="K4" s="1" t="s">
        <v>136</v>
      </c>
      <c r="L4" s="1" t="s">
        <v>137</v>
      </c>
      <c r="M4" s="1" t="s">
        <v>138</v>
      </c>
      <c r="N4" s="1" t="s">
        <v>139</v>
      </c>
      <c r="O4" s="1" t="s">
        <v>140</v>
      </c>
      <c r="P4" s="1" t="s">
        <v>141</v>
      </c>
      <c r="Q4" s="5"/>
    </row>
    <row r="5" spans="1:17" ht="14.3">
      <c r="A5" s="15" t="s">
        <v>142</v>
      </c>
      <c r="B5" s="15" t="s">
        <v>143</v>
      </c>
      <c r="C5" s="15" t="s">
        <v>144</v>
      </c>
      <c r="D5" s="16">
        <v>18000</v>
      </c>
      <c r="E5" s="16">
        <v>0</v>
      </c>
      <c r="F5" s="17">
        <f t="shared" ref="F5:F14" si="0">D5-E5</f>
        <v>18000</v>
      </c>
      <c r="G5" s="16">
        <v>18000</v>
      </c>
      <c r="H5" s="16">
        <v>300</v>
      </c>
      <c r="I5" s="16">
        <v>0</v>
      </c>
      <c r="J5" s="21">
        <v>3</v>
      </c>
      <c r="K5" s="21">
        <v>3</v>
      </c>
      <c r="L5" s="21">
        <v>2</v>
      </c>
      <c r="M5" s="21">
        <v>2</v>
      </c>
      <c r="N5" s="21">
        <v>2</v>
      </c>
      <c r="O5" s="22">
        <f t="shared" ref="O5:O14" si="1">SUM(J5:N5)</f>
        <v>12</v>
      </c>
      <c r="P5" s="5" t="str">
        <f t="shared" ref="P5:P14" si="2">IF(O5&gt;=11,"Grün",IF(O5&gt;=7,"Gelb","Rot"))</f>
        <v>Grün</v>
      </c>
      <c r="Q5" s="5"/>
    </row>
    <row r="6" spans="1:17" ht="14.3">
      <c r="A6" s="15" t="s">
        <v>145</v>
      </c>
      <c r="B6" s="15" t="s">
        <v>146</v>
      </c>
      <c r="C6" s="15" t="s">
        <v>144</v>
      </c>
      <c r="D6" s="16">
        <v>7500</v>
      </c>
      <c r="E6" s="16">
        <v>1500</v>
      </c>
      <c r="F6" s="17">
        <f t="shared" si="0"/>
        <v>6000</v>
      </c>
      <c r="G6" s="16">
        <v>6000</v>
      </c>
      <c r="H6" s="16">
        <v>250</v>
      </c>
      <c r="I6" s="16">
        <v>1800</v>
      </c>
      <c r="J6" s="21">
        <v>2</v>
      </c>
      <c r="K6" s="21">
        <v>2</v>
      </c>
      <c r="L6" s="21">
        <v>3</v>
      </c>
      <c r="M6" s="21">
        <v>2</v>
      </c>
      <c r="N6" s="21">
        <v>3</v>
      </c>
      <c r="O6" s="22">
        <f t="shared" si="1"/>
        <v>12</v>
      </c>
      <c r="P6" s="5" t="str">
        <f t="shared" si="2"/>
        <v>Grün</v>
      </c>
      <c r="Q6" s="5"/>
    </row>
    <row r="7" spans="1:17" ht="14.3">
      <c r="A7" s="15" t="s">
        <v>147</v>
      </c>
      <c r="B7" s="15" t="s">
        <v>148</v>
      </c>
      <c r="C7" s="15" t="s">
        <v>149</v>
      </c>
      <c r="D7" s="16">
        <v>11000</v>
      </c>
      <c r="E7" s="16">
        <v>5000</v>
      </c>
      <c r="F7" s="17">
        <f t="shared" si="0"/>
        <v>6000</v>
      </c>
      <c r="G7" s="16">
        <v>11000</v>
      </c>
      <c r="H7" s="16">
        <v>400</v>
      </c>
      <c r="I7" s="16">
        <v>2000</v>
      </c>
      <c r="J7" s="21">
        <v>2</v>
      </c>
      <c r="K7" s="21">
        <v>3</v>
      </c>
      <c r="L7" s="21">
        <v>2</v>
      </c>
      <c r="M7" s="21">
        <v>3</v>
      </c>
      <c r="N7" s="21">
        <v>2</v>
      </c>
      <c r="O7" s="22">
        <f t="shared" si="1"/>
        <v>12</v>
      </c>
      <c r="P7" s="5" t="str">
        <f t="shared" si="2"/>
        <v>Grün</v>
      </c>
      <c r="Q7" s="5"/>
    </row>
    <row r="8" spans="1:17" ht="14.3">
      <c r="A8" s="15" t="s">
        <v>150</v>
      </c>
      <c r="B8" s="15" t="s">
        <v>151</v>
      </c>
      <c r="C8" s="15" t="s">
        <v>152</v>
      </c>
      <c r="D8" s="16">
        <v>6500</v>
      </c>
      <c r="E8" s="16">
        <v>0</v>
      </c>
      <c r="F8" s="17">
        <f t="shared" si="0"/>
        <v>6500</v>
      </c>
      <c r="G8" s="16">
        <v>0</v>
      </c>
      <c r="H8" s="16">
        <v>200</v>
      </c>
      <c r="I8" s="16">
        <v>0</v>
      </c>
      <c r="J8" s="21">
        <v>0</v>
      </c>
      <c r="K8" s="21">
        <v>1</v>
      </c>
      <c r="L8" s="21">
        <v>0</v>
      </c>
      <c r="M8" s="21">
        <v>1</v>
      </c>
      <c r="N8" s="21">
        <v>2</v>
      </c>
      <c r="O8" s="22">
        <f t="shared" si="1"/>
        <v>4</v>
      </c>
      <c r="P8" s="5" t="str">
        <f t="shared" si="2"/>
        <v>Rot</v>
      </c>
      <c r="Q8" s="5"/>
    </row>
    <row r="9" spans="1:17" ht="14.3">
      <c r="A9" s="15"/>
      <c r="B9" s="15" t="s">
        <v>151</v>
      </c>
      <c r="C9" s="15" t="s">
        <v>152</v>
      </c>
      <c r="D9" s="16">
        <v>0</v>
      </c>
      <c r="E9" s="16">
        <v>0</v>
      </c>
      <c r="F9" s="17">
        <f t="shared" si="0"/>
        <v>0</v>
      </c>
      <c r="G9" s="16">
        <v>0</v>
      </c>
      <c r="H9" s="16">
        <v>0</v>
      </c>
      <c r="I9" s="16">
        <v>0</v>
      </c>
      <c r="J9" s="21">
        <v>0</v>
      </c>
      <c r="K9" s="21">
        <v>0</v>
      </c>
      <c r="L9" s="21">
        <v>0</v>
      </c>
      <c r="M9" s="21">
        <v>0</v>
      </c>
      <c r="N9" s="21">
        <v>0</v>
      </c>
      <c r="O9" s="22">
        <f t="shared" si="1"/>
        <v>0</v>
      </c>
      <c r="P9" s="5" t="str">
        <f t="shared" si="2"/>
        <v>Rot</v>
      </c>
      <c r="Q9" s="5"/>
    </row>
    <row r="10" spans="1:17" ht="14.3">
      <c r="A10" s="15"/>
      <c r="B10" s="15" t="s">
        <v>151</v>
      </c>
      <c r="C10" s="15" t="s">
        <v>152</v>
      </c>
      <c r="D10" s="16">
        <v>0</v>
      </c>
      <c r="E10" s="16">
        <v>0</v>
      </c>
      <c r="F10" s="17">
        <f t="shared" si="0"/>
        <v>0</v>
      </c>
      <c r="G10" s="16">
        <v>0</v>
      </c>
      <c r="H10" s="16">
        <v>0</v>
      </c>
      <c r="I10" s="16">
        <v>0</v>
      </c>
      <c r="J10" s="21">
        <v>0</v>
      </c>
      <c r="K10" s="21">
        <v>0</v>
      </c>
      <c r="L10" s="21">
        <v>0</v>
      </c>
      <c r="M10" s="21">
        <v>0</v>
      </c>
      <c r="N10" s="21">
        <v>0</v>
      </c>
      <c r="O10" s="22">
        <f t="shared" si="1"/>
        <v>0</v>
      </c>
      <c r="P10" s="5" t="str">
        <f t="shared" si="2"/>
        <v>Rot</v>
      </c>
      <c r="Q10" s="5"/>
    </row>
    <row r="11" spans="1:17" ht="14.3">
      <c r="A11" s="15"/>
      <c r="B11" s="15" t="s">
        <v>151</v>
      </c>
      <c r="C11" s="15" t="s">
        <v>152</v>
      </c>
      <c r="D11" s="16">
        <v>0</v>
      </c>
      <c r="E11" s="16">
        <v>0</v>
      </c>
      <c r="F11" s="17">
        <f t="shared" si="0"/>
        <v>0</v>
      </c>
      <c r="G11" s="16">
        <v>0</v>
      </c>
      <c r="H11" s="16">
        <v>0</v>
      </c>
      <c r="I11" s="16">
        <v>0</v>
      </c>
      <c r="J11" s="21">
        <v>0</v>
      </c>
      <c r="K11" s="21">
        <v>0</v>
      </c>
      <c r="L11" s="21">
        <v>0</v>
      </c>
      <c r="M11" s="21">
        <v>0</v>
      </c>
      <c r="N11" s="21">
        <v>0</v>
      </c>
      <c r="O11" s="22">
        <f t="shared" si="1"/>
        <v>0</v>
      </c>
      <c r="P11" s="5" t="str">
        <f t="shared" si="2"/>
        <v>Rot</v>
      </c>
      <c r="Q11" s="5"/>
    </row>
    <row r="12" spans="1:17" ht="14.3">
      <c r="A12" s="15"/>
      <c r="B12" s="15" t="s">
        <v>151</v>
      </c>
      <c r="C12" s="15" t="s">
        <v>152</v>
      </c>
      <c r="D12" s="16">
        <v>0</v>
      </c>
      <c r="E12" s="16">
        <v>0</v>
      </c>
      <c r="F12" s="17">
        <f t="shared" si="0"/>
        <v>0</v>
      </c>
      <c r="G12" s="16">
        <v>0</v>
      </c>
      <c r="H12" s="16">
        <v>0</v>
      </c>
      <c r="I12" s="16">
        <v>0</v>
      </c>
      <c r="J12" s="21">
        <v>0</v>
      </c>
      <c r="K12" s="21">
        <v>0</v>
      </c>
      <c r="L12" s="21">
        <v>0</v>
      </c>
      <c r="M12" s="21">
        <v>0</v>
      </c>
      <c r="N12" s="21">
        <v>0</v>
      </c>
      <c r="O12" s="22">
        <f t="shared" si="1"/>
        <v>0</v>
      </c>
      <c r="P12" s="5" t="str">
        <f t="shared" si="2"/>
        <v>Rot</v>
      </c>
      <c r="Q12" s="5"/>
    </row>
    <row r="13" spans="1:17" ht="14.3">
      <c r="A13" s="15"/>
      <c r="B13" s="15" t="s">
        <v>151</v>
      </c>
      <c r="C13" s="15" t="s">
        <v>152</v>
      </c>
      <c r="D13" s="16">
        <v>0</v>
      </c>
      <c r="E13" s="16">
        <v>0</v>
      </c>
      <c r="F13" s="17">
        <f t="shared" si="0"/>
        <v>0</v>
      </c>
      <c r="G13" s="16">
        <v>0</v>
      </c>
      <c r="H13" s="16">
        <v>0</v>
      </c>
      <c r="I13" s="16">
        <v>0</v>
      </c>
      <c r="J13" s="21">
        <v>0</v>
      </c>
      <c r="K13" s="21">
        <v>0</v>
      </c>
      <c r="L13" s="21">
        <v>0</v>
      </c>
      <c r="M13" s="21">
        <v>0</v>
      </c>
      <c r="N13" s="21">
        <v>0</v>
      </c>
      <c r="O13" s="22">
        <f t="shared" si="1"/>
        <v>0</v>
      </c>
      <c r="P13" s="5" t="str">
        <f t="shared" si="2"/>
        <v>Rot</v>
      </c>
      <c r="Q13" s="5"/>
    </row>
    <row r="14" spans="1:17" ht="14.3">
      <c r="A14" s="15"/>
      <c r="B14" s="15" t="s">
        <v>151</v>
      </c>
      <c r="C14" s="15" t="s">
        <v>152</v>
      </c>
      <c r="D14" s="16">
        <v>0</v>
      </c>
      <c r="E14" s="16">
        <v>0</v>
      </c>
      <c r="F14" s="17">
        <f t="shared" si="0"/>
        <v>0</v>
      </c>
      <c r="G14" s="16">
        <v>0</v>
      </c>
      <c r="H14" s="16">
        <v>0</v>
      </c>
      <c r="I14" s="16">
        <v>0</v>
      </c>
      <c r="J14" s="21">
        <v>0</v>
      </c>
      <c r="K14" s="21">
        <v>0</v>
      </c>
      <c r="L14" s="21">
        <v>0</v>
      </c>
      <c r="M14" s="21">
        <v>0</v>
      </c>
      <c r="N14" s="21">
        <v>0</v>
      </c>
      <c r="O14" s="22">
        <f t="shared" si="1"/>
        <v>0</v>
      </c>
      <c r="P14" s="5" t="str">
        <f t="shared" si="2"/>
        <v>Rot</v>
      </c>
      <c r="Q14" s="5"/>
    </row>
    <row r="15" spans="1:17" ht="14.3">
      <c r="A15" s="40" t="s">
        <v>153</v>
      </c>
      <c r="B15" s="40"/>
      <c r="C15" s="40"/>
      <c r="D15" s="40"/>
      <c r="E15" s="40"/>
      <c r="F15" s="40"/>
      <c r="G15" s="20">
        <f>SUM(G5:G14)</f>
        <v>35000</v>
      </c>
      <c r="H15" s="19"/>
      <c r="I15" s="19"/>
      <c r="J15" s="19"/>
      <c r="K15" s="19"/>
      <c r="L15" s="19"/>
      <c r="M15" s="19"/>
      <c r="N15" s="19"/>
      <c r="O15" s="19"/>
      <c r="P15" s="19"/>
      <c r="Q15" s="5"/>
    </row>
    <row r="16" spans="1:17">
      <c r="A16" s="5"/>
      <c r="B16" s="5"/>
      <c r="C16" s="5"/>
      <c r="D16" s="5"/>
      <c r="E16" s="5"/>
      <c r="F16" s="5"/>
      <c r="G16" s="5"/>
      <c r="H16" s="5"/>
      <c r="I16" s="5"/>
      <c r="J16" s="5"/>
      <c r="K16" s="5"/>
      <c r="L16" s="5"/>
      <c r="M16" s="5"/>
      <c r="N16" s="5"/>
      <c r="O16" s="5"/>
      <c r="P16" s="5"/>
      <c r="Q16" s="5"/>
    </row>
    <row r="17" spans="1:17">
      <c r="A17" s="5"/>
      <c r="B17" s="5"/>
      <c r="C17" s="5"/>
      <c r="D17" s="5"/>
      <c r="E17" s="5"/>
      <c r="F17" s="5"/>
      <c r="G17" s="5"/>
      <c r="H17" s="5"/>
      <c r="I17" s="5"/>
      <c r="J17" s="5"/>
      <c r="K17" s="5"/>
      <c r="L17" s="5"/>
      <c r="M17" s="5"/>
      <c r="N17" s="5"/>
      <c r="O17" s="5"/>
      <c r="P17" s="5"/>
      <c r="Q17" s="5"/>
    </row>
    <row r="18" spans="1:17">
      <c r="A18" s="5"/>
      <c r="B18" s="5"/>
      <c r="C18" s="5"/>
      <c r="D18" s="5"/>
      <c r="E18" s="5"/>
      <c r="F18" s="5"/>
      <c r="G18" s="5"/>
      <c r="H18" s="5"/>
      <c r="I18" s="5"/>
      <c r="J18" s="5"/>
      <c r="K18" s="5"/>
      <c r="L18" s="5"/>
      <c r="M18" s="5"/>
      <c r="N18" s="5"/>
      <c r="O18" s="5"/>
      <c r="P18" s="5"/>
      <c r="Q18" s="5"/>
    </row>
    <row r="19" spans="1:17">
      <c r="A19" s="5"/>
      <c r="B19" s="5"/>
      <c r="C19" s="5"/>
      <c r="D19" s="5"/>
      <c r="E19" s="5"/>
      <c r="F19" s="5"/>
      <c r="G19" s="5"/>
      <c r="H19" s="5"/>
      <c r="I19" s="5"/>
      <c r="J19" s="5"/>
      <c r="K19" s="5"/>
      <c r="L19" s="5"/>
      <c r="M19" s="5"/>
      <c r="N19" s="5"/>
      <c r="O19" s="5"/>
      <c r="P19" s="5"/>
      <c r="Q19" s="5"/>
    </row>
    <row r="20" spans="1:17">
      <c r="A20" s="5"/>
      <c r="B20" s="5"/>
      <c r="C20" s="5"/>
      <c r="D20" s="5"/>
      <c r="E20" s="5"/>
      <c r="F20" s="5"/>
      <c r="G20" s="5"/>
      <c r="H20" s="5"/>
      <c r="I20" s="5"/>
      <c r="J20" s="5"/>
      <c r="K20" s="5"/>
      <c r="L20" s="5"/>
      <c r="M20" s="5"/>
      <c r="N20" s="5"/>
      <c r="O20" s="5"/>
      <c r="P20" s="5"/>
      <c r="Q20" s="5"/>
    </row>
    <row r="21" spans="1:17">
      <c r="A21" s="5"/>
      <c r="B21" s="5"/>
      <c r="C21" s="5"/>
      <c r="D21" s="5"/>
      <c r="E21" s="5"/>
      <c r="F21" s="5"/>
      <c r="G21" s="5"/>
      <c r="H21" s="5"/>
      <c r="I21" s="5"/>
      <c r="J21" s="5"/>
      <c r="K21" s="5"/>
      <c r="L21" s="5"/>
      <c r="M21" s="5"/>
      <c r="N21" s="5"/>
      <c r="O21" s="5"/>
      <c r="P21" s="5"/>
      <c r="Q21" s="5"/>
    </row>
    <row r="22" spans="1:17">
      <c r="A22" s="5"/>
      <c r="B22" s="5"/>
      <c r="C22" s="5"/>
      <c r="D22" s="5"/>
      <c r="E22" s="5"/>
      <c r="F22" s="5"/>
      <c r="G22" s="5"/>
      <c r="H22" s="5"/>
      <c r="I22" s="5"/>
      <c r="J22" s="5"/>
      <c r="K22" s="5"/>
      <c r="L22" s="5"/>
      <c r="M22" s="5"/>
      <c r="N22" s="5"/>
      <c r="O22" s="5"/>
      <c r="P22" s="5"/>
      <c r="Q22" s="5"/>
    </row>
    <row r="23" spans="1:17">
      <c r="A23" s="5"/>
      <c r="B23" s="5"/>
      <c r="C23" s="5"/>
      <c r="D23" s="5"/>
      <c r="E23" s="5"/>
      <c r="F23" s="5"/>
      <c r="G23" s="5"/>
      <c r="H23" s="5"/>
      <c r="I23" s="5"/>
      <c r="J23" s="5"/>
      <c r="K23" s="5"/>
      <c r="L23" s="5"/>
      <c r="M23" s="5"/>
      <c r="N23" s="5"/>
      <c r="O23" s="5"/>
      <c r="P23" s="5"/>
      <c r="Q23" s="5"/>
    </row>
    <row r="24" spans="1:17">
      <c r="A24" s="5"/>
      <c r="B24" s="5"/>
      <c r="C24" s="5"/>
      <c r="D24" s="5"/>
      <c r="E24" s="5"/>
      <c r="F24" s="5"/>
      <c r="G24" s="5"/>
      <c r="H24" s="5"/>
      <c r="I24" s="5"/>
      <c r="J24" s="5"/>
      <c r="K24" s="5"/>
      <c r="L24" s="5"/>
      <c r="M24" s="5"/>
      <c r="N24" s="5"/>
      <c r="O24" s="5"/>
      <c r="P24" s="5"/>
      <c r="Q24" s="5"/>
    </row>
    <row r="25" spans="1:17">
      <c r="A25" s="5"/>
      <c r="B25" s="5"/>
      <c r="C25" s="5"/>
      <c r="D25" s="5"/>
      <c r="E25" s="5"/>
      <c r="F25" s="5"/>
      <c r="G25" s="5"/>
      <c r="H25" s="5"/>
      <c r="I25" s="5"/>
      <c r="J25" s="5"/>
      <c r="K25" s="5"/>
      <c r="L25" s="5"/>
      <c r="M25" s="5"/>
      <c r="N25" s="5"/>
      <c r="O25" s="5"/>
      <c r="P25" s="5"/>
      <c r="Q25" s="5"/>
    </row>
    <row r="26" spans="1:17">
      <c r="A26" s="5"/>
      <c r="B26" s="5"/>
      <c r="C26" s="5"/>
      <c r="D26" s="5"/>
      <c r="E26" s="5"/>
      <c r="F26" s="5"/>
      <c r="G26" s="5"/>
      <c r="H26" s="5"/>
      <c r="I26" s="5"/>
      <c r="J26" s="5"/>
      <c r="K26" s="5"/>
      <c r="L26" s="5"/>
      <c r="M26" s="5"/>
      <c r="N26" s="5"/>
      <c r="O26" s="5"/>
      <c r="P26" s="5"/>
      <c r="Q26" s="5"/>
    </row>
    <row r="27" spans="1:17">
      <c r="A27" s="5"/>
      <c r="B27" s="5"/>
      <c r="C27" s="5"/>
      <c r="D27" s="5"/>
      <c r="E27" s="5"/>
      <c r="F27" s="5"/>
      <c r="G27" s="5"/>
      <c r="H27" s="5"/>
      <c r="I27" s="5"/>
      <c r="J27" s="5"/>
      <c r="K27" s="5"/>
      <c r="L27" s="5"/>
      <c r="M27" s="5"/>
      <c r="N27" s="5"/>
      <c r="O27" s="5"/>
      <c r="P27" s="5"/>
      <c r="Q27" s="5"/>
    </row>
    <row r="28" spans="1:17">
      <c r="A28" s="5"/>
      <c r="B28" s="5"/>
      <c r="C28" s="5"/>
      <c r="D28" s="5"/>
      <c r="E28" s="5"/>
      <c r="F28" s="5"/>
      <c r="G28" s="5"/>
      <c r="H28" s="5"/>
      <c r="I28" s="5"/>
      <c r="J28" s="5"/>
      <c r="K28" s="5"/>
      <c r="L28" s="5"/>
      <c r="M28" s="5"/>
      <c r="N28" s="5"/>
      <c r="O28" s="5"/>
      <c r="P28" s="5"/>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row r="31" spans="1:17">
      <c r="A31" s="5"/>
      <c r="B31" s="5"/>
      <c r="C31" s="5"/>
      <c r="D31" s="5"/>
      <c r="E31" s="5"/>
      <c r="F31" s="5"/>
      <c r="G31" s="5"/>
      <c r="H31" s="5"/>
      <c r="I31" s="5"/>
      <c r="J31" s="5"/>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c r="A36" s="5"/>
      <c r="B36" s="5"/>
      <c r="C36" s="5"/>
      <c r="D36" s="5"/>
      <c r="E36" s="5"/>
      <c r="F36" s="5"/>
      <c r="G36" s="5"/>
      <c r="H36" s="5"/>
      <c r="I36" s="5"/>
      <c r="J36" s="5"/>
      <c r="K36" s="5"/>
      <c r="L36" s="5"/>
      <c r="M36" s="5"/>
      <c r="N36" s="5"/>
      <c r="O36" s="5"/>
      <c r="P36" s="5"/>
      <c r="Q36" s="5"/>
    </row>
    <row r="37" spans="1:17">
      <c r="A37" s="5"/>
      <c r="B37" s="5"/>
      <c r="C37" s="5"/>
      <c r="D37" s="5"/>
      <c r="E37" s="5"/>
      <c r="F37" s="5"/>
      <c r="G37" s="5"/>
      <c r="H37" s="5"/>
      <c r="I37" s="5"/>
      <c r="J37" s="5"/>
      <c r="K37" s="5"/>
      <c r="L37" s="5"/>
      <c r="M37" s="5"/>
      <c r="N37" s="5"/>
      <c r="O37" s="5"/>
      <c r="P37" s="5"/>
      <c r="Q37" s="5"/>
    </row>
    <row r="38" spans="1:17">
      <c r="A38" s="5"/>
      <c r="B38" s="5"/>
      <c r="C38" s="5"/>
      <c r="D38" s="5"/>
      <c r="E38" s="5"/>
      <c r="F38" s="5"/>
      <c r="G38" s="5"/>
      <c r="H38" s="5"/>
      <c r="I38" s="5"/>
      <c r="J38" s="5"/>
      <c r="K38" s="5"/>
      <c r="L38" s="5"/>
      <c r="M38" s="5"/>
      <c r="N38" s="5"/>
      <c r="O38" s="5"/>
      <c r="P38" s="5"/>
      <c r="Q38" s="5"/>
    </row>
    <row r="39" spans="1:17">
      <c r="A39" s="5"/>
      <c r="B39" s="5"/>
      <c r="C39" s="5"/>
      <c r="D39" s="5"/>
      <c r="E39" s="5"/>
      <c r="F39" s="5"/>
      <c r="G39" s="5"/>
      <c r="H39" s="5"/>
      <c r="I39" s="5"/>
      <c r="J39" s="5"/>
      <c r="K39" s="5"/>
      <c r="L39" s="5"/>
      <c r="M39" s="5"/>
      <c r="N39" s="5"/>
      <c r="O39" s="5"/>
      <c r="P39" s="5"/>
      <c r="Q39" s="5"/>
    </row>
    <row r="40" spans="1:17">
      <c r="A40" s="5"/>
      <c r="B40" s="5"/>
      <c r="C40" s="5"/>
      <c r="D40" s="5"/>
      <c r="E40" s="5"/>
      <c r="F40" s="5"/>
      <c r="G40" s="5"/>
      <c r="H40" s="5"/>
      <c r="I40" s="5"/>
      <c r="J40" s="5"/>
      <c r="K40" s="5"/>
      <c r="L40" s="5"/>
      <c r="M40" s="5"/>
      <c r="N40" s="5"/>
      <c r="O40" s="5"/>
      <c r="P40" s="5"/>
      <c r="Q40" s="5"/>
    </row>
  </sheetData>
  <mergeCells count="3">
    <mergeCell ref="A1:P1"/>
    <mergeCell ref="A2:P2"/>
    <mergeCell ref="A15:F15"/>
  </mergeCells>
  <conditionalFormatting sqref="P5:P14">
    <cfRule type="expression" dxfId="6" priority="1">
      <formula>P5="Grün"</formula>
    </cfRule>
    <cfRule type="expression" dxfId="5" priority="2">
      <formula>P5="Gelb"</formula>
    </cfRule>
    <cfRule type="expression" dxfId="4" priority="3">
      <formula>P5="Rot"</formula>
    </cfRule>
  </conditionalFormatting>
  <dataValidations count="7">
    <dataValidation type="list" sqref="B5:B14">
      <formula1>"Betrieb sichern,Kosten senken,Einnahmen stärken,Aufschiebbar"</formula1>
    </dataValidation>
    <dataValidation type="list" sqref="C5:C14">
      <formula1>"Hoch,Mittel,Niedrig"</formula1>
    </dataValidation>
    <dataValidation type="list" sqref="J5:J14">
      <formula1>"0,1,2,3"</formula1>
    </dataValidation>
    <dataValidation type="list" sqref="K5:K14">
      <formula1>"0,1,2,3"</formula1>
    </dataValidation>
    <dataValidation type="list" sqref="L5:L14">
      <formula1>"0,1,2,3"</formula1>
    </dataValidation>
    <dataValidation type="list" sqref="M5:M14">
      <formula1>"0,1,2,3"</formula1>
    </dataValidation>
    <dataValidation type="list" sqref="N5:N14">
      <formula1>"0,1,2,3"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sqref="A1:J1"/>
    </sheetView>
  </sheetViews>
  <sheetFormatPr baseColWidth="10" defaultColWidth="8.88671875" defaultRowHeight="13.6"/>
  <cols>
    <col min="1" max="1" width="13" customWidth="1"/>
    <col min="2" max="2" width="30" customWidth="1"/>
    <col min="3" max="3" width="12" customWidth="1"/>
    <col min="4" max="10" width="18" customWidth="1"/>
  </cols>
  <sheetData>
    <row r="1" spans="1:17" ht="25.3" customHeight="1">
      <c r="A1" s="39" t="s">
        <v>154</v>
      </c>
      <c r="B1" s="39"/>
      <c r="C1" s="39"/>
      <c r="D1" s="39"/>
      <c r="E1" s="39"/>
      <c r="F1" s="39"/>
      <c r="G1" s="39"/>
      <c r="H1" s="39"/>
      <c r="I1" s="39"/>
      <c r="J1" s="39"/>
      <c r="K1" s="5"/>
      <c r="L1" s="5"/>
      <c r="M1" s="5"/>
      <c r="N1" s="5"/>
      <c r="O1" s="5"/>
      <c r="P1" s="5"/>
      <c r="Q1" s="5"/>
    </row>
    <row r="2" spans="1:17" ht="30.75" customHeight="1">
      <c r="A2" s="37" t="s">
        <v>155</v>
      </c>
      <c r="B2" s="37"/>
      <c r="C2" s="37"/>
      <c r="D2" s="37"/>
      <c r="E2" s="37"/>
      <c r="F2" s="37"/>
      <c r="G2" s="37"/>
      <c r="H2" s="37"/>
      <c r="I2" s="37"/>
      <c r="J2" s="37"/>
      <c r="K2" s="5"/>
      <c r="L2" s="5"/>
      <c r="M2" s="5"/>
      <c r="N2" s="5"/>
      <c r="O2" s="5"/>
      <c r="P2" s="5"/>
      <c r="Q2" s="5"/>
    </row>
    <row r="3" spans="1:17">
      <c r="A3" s="5"/>
      <c r="B3" s="5"/>
      <c r="C3" s="5"/>
      <c r="D3" s="5"/>
      <c r="E3" s="5"/>
      <c r="F3" s="5"/>
      <c r="G3" s="5"/>
      <c r="H3" s="5"/>
      <c r="I3" s="5"/>
      <c r="J3" s="5"/>
      <c r="K3" s="5"/>
      <c r="L3" s="5"/>
      <c r="M3" s="5"/>
      <c r="N3" s="5"/>
      <c r="O3" s="5"/>
      <c r="P3" s="5"/>
      <c r="Q3" s="5"/>
    </row>
    <row r="4" spans="1:17" ht="28.55">
      <c r="A4" s="1" t="s">
        <v>156</v>
      </c>
      <c r="B4" s="1" t="s">
        <v>157</v>
      </c>
      <c r="C4" s="1" t="s">
        <v>158</v>
      </c>
      <c r="D4" s="1" t="s">
        <v>159</v>
      </c>
      <c r="E4" s="1" t="s">
        <v>160</v>
      </c>
      <c r="F4" s="1" t="s">
        <v>161</v>
      </c>
      <c r="G4" s="1" t="s">
        <v>162</v>
      </c>
      <c r="H4" s="1" t="s">
        <v>163</v>
      </c>
      <c r="I4" s="1" t="s">
        <v>164</v>
      </c>
      <c r="J4" s="1" t="s">
        <v>165</v>
      </c>
      <c r="K4" s="5"/>
      <c r="L4" s="5"/>
      <c r="M4" s="5"/>
      <c r="N4" s="5"/>
      <c r="O4" s="5"/>
      <c r="P4" s="5"/>
      <c r="Q4" s="5"/>
    </row>
    <row r="5" spans="1:17">
      <c r="A5" s="5" t="s">
        <v>166</v>
      </c>
      <c r="B5" s="5" t="s">
        <v>167</v>
      </c>
      <c r="C5" s="15" t="s">
        <v>168</v>
      </c>
      <c r="D5" s="16">
        <v>62000</v>
      </c>
      <c r="E5" s="16">
        <v>63500</v>
      </c>
      <c r="F5" s="16">
        <v>0</v>
      </c>
      <c r="G5" s="16">
        <v>5500</v>
      </c>
      <c r="H5" s="16">
        <v>0</v>
      </c>
      <c r="I5" s="16">
        <v>0</v>
      </c>
      <c r="J5" s="17">
        <f>E5-F5+G5+H5-I5</f>
        <v>69000</v>
      </c>
      <c r="K5" s="5"/>
      <c r="L5" s="5"/>
      <c r="M5" s="5"/>
      <c r="N5" s="5"/>
      <c r="O5" s="5"/>
      <c r="P5" s="5"/>
      <c r="Q5" s="5"/>
    </row>
    <row r="6" spans="1:17">
      <c r="A6" s="5" t="s">
        <v>166</v>
      </c>
      <c r="B6" s="5" t="s">
        <v>169</v>
      </c>
      <c r="C6" s="15" t="s">
        <v>170</v>
      </c>
      <c r="D6" s="16">
        <v>18000</v>
      </c>
      <c r="E6" s="16">
        <v>22000</v>
      </c>
      <c r="F6" s="16">
        <v>7000</v>
      </c>
      <c r="G6" s="16">
        <v>6000</v>
      </c>
      <c r="H6" s="16">
        <v>0</v>
      </c>
      <c r="I6" s="16">
        <v>0</v>
      </c>
      <c r="J6" s="17">
        <f>E6-F6+G6+H6-I6</f>
        <v>21000</v>
      </c>
      <c r="K6" s="5"/>
      <c r="L6" s="5"/>
      <c r="M6" s="5"/>
      <c r="N6" s="5"/>
      <c r="O6" s="5"/>
      <c r="P6" s="5"/>
      <c r="Q6" s="5"/>
    </row>
    <row r="7" spans="1:17">
      <c r="A7" s="5" t="s">
        <v>166</v>
      </c>
      <c r="B7" s="5" t="s">
        <v>171</v>
      </c>
      <c r="C7" s="15" t="s">
        <v>170</v>
      </c>
      <c r="D7" s="16">
        <v>17000</v>
      </c>
      <c r="E7" s="16">
        <v>16500</v>
      </c>
      <c r="F7" s="16">
        <v>0</v>
      </c>
      <c r="G7" s="16">
        <v>0</v>
      </c>
      <c r="H7" s="16">
        <v>0</v>
      </c>
      <c r="I7" s="16">
        <v>0</v>
      </c>
      <c r="J7" s="23">
        <f>SUM(Zuschüsse!H5:H16)</f>
        <v>20250</v>
      </c>
      <c r="K7" s="5"/>
      <c r="L7" s="5"/>
      <c r="M7" s="5"/>
      <c r="N7" s="5"/>
      <c r="O7" s="5"/>
      <c r="P7" s="5"/>
      <c r="Q7" s="5"/>
    </row>
    <row r="8" spans="1:17">
      <c r="A8" s="5" t="s">
        <v>166</v>
      </c>
      <c r="B8" s="5" t="s">
        <v>172</v>
      </c>
      <c r="C8" s="15" t="s">
        <v>170</v>
      </c>
      <c r="D8" s="16">
        <v>25000</v>
      </c>
      <c r="E8" s="16">
        <v>26800</v>
      </c>
      <c r="F8" s="16">
        <v>0</v>
      </c>
      <c r="G8" s="16">
        <v>1200</v>
      </c>
      <c r="H8" s="16">
        <v>6000</v>
      </c>
      <c r="I8" s="16">
        <v>0</v>
      </c>
      <c r="J8" s="17">
        <f t="shared" ref="J8:J13" si="0">E8-F8+G8+H8-I8</f>
        <v>34000</v>
      </c>
      <c r="K8" s="5"/>
      <c r="L8" s="5"/>
      <c r="M8" s="5"/>
      <c r="N8" s="5"/>
      <c r="O8" s="5"/>
      <c r="P8" s="5"/>
      <c r="Q8" s="5"/>
    </row>
    <row r="9" spans="1:17">
      <c r="A9" s="5" t="s">
        <v>166</v>
      </c>
      <c r="B9" s="5" t="s">
        <v>173</v>
      </c>
      <c r="C9" s="15" t="s">
        <v>174</v>
      </c>
      <c r="D9" s="16">
        <v>22000</v>
      </c>
      <c r="E9" s="16">
        <v>20500</v>
      </c>
      <c r="F9" s="16">
        <v>0</v>
      </c>
      <c r="G9" s="16">
        <v>500</v>
      </c>
      <c r="H9" s="16">
        <v>0</v>
      </c>
      <c r="I9" s="16">
        <v>0</v>
      </c>
      <c r="J9" s="17">
        <f t="shared" si="0"/>
        <v>21000</v>
      </c>
      <c r="K9" s="5"/>
      <c r="L9" s="5"/>
      <c r="M9" s="5"/>
      <c r="N9" s="5"/>
      <c r="O9" s="5"/>
      <c r="P9" s="5"/>
      <c r="Q9" s="5"/>
    </row>
    <row r="10" spans="1:17">
      <c r="A10" s="5" t="s">
        <v>166</v>
      </c>
      <c r="B10" s="5" t="s">
        <v>175</v>
      </c>
      <c r="C10" s="15" t="s">
        <v>170</v>
      </c>
      <c r="D10" s="16">
        <v>8500</v>
      </c>
      <c r="E10" s="16">
        <v>9000</v>
      </c>
      <c r="F10" s="16">
        <v>0</v>
      </c>
      <c r="G10" s="16">
        <v>300</v>
      </c>
      <c r="H10" s="16">
        <v>0</v>
      </c>
      <c r="I10" s="16">
        <v>0</v>
      </c>
      <c r="J10" s="17">
        <f t="shared" si="0"/>
        <v>9300</v>
      </c>
      <c r="K10" s="5"/>
      <c r="L10" s="5"/>
      <c r="M10" s="5"/>
      <c r="N10" s="5"/>
      <c r="O10" s="5"/>
      <c r="P10" s="5"/>
      <c r="Q10" s="5"/>
    </row>
    <row r="11" spans="1:17">
      <c r="A11" s="5" t="s">
        <v>166</v>
      </c>
      <c r="B11" s="5" t="s">
        <v>176</v>
      </c>
      <c r="C11" s="15" t="s">
        <v>174</v>
      </c>
      <c r="D11" s="16">
        <v>12000</v>
      </c>
      <c r="E11" s="16">
        <v>11500</v>
      </c>
      <c r="F11" s="16">
        <v>0</v>
      </c>
      <c r="G11" s="16">
        <v>0</v>
      </c>
      <c r="H11" s="16">
        <v>4000</v>
      </c>
      <c r="I11" s="16">
        <v>0</v>
      </c>
      <c r="J11" s="17">
        <f t="shared" si="0"/>
        <v>15500</v>
      </c>
      <c r="K11" s="5"/>
      <c r="L11" s="5"/>
      <c r="M11" s="5"/>
      <c r="N11" s="5"/>
      <c r="O11" s="5"/>
      <c r="P11" s="5"/>
      <c r="Q11" s="5"/>
    </row>
    <row r="12" spans="1:17">
      <c r="A12" s="5" t="s">
        <v>166</v>
      </c>
      <c r="B12" s="5" t="s">
        <v>177</v>
      </c>
      <c r="C12" s="15" t="s">
        <v>170</v>
      </c>
      <c r="D12" s="16">
        <v>3000</v>
      </c>
      <c r="E12" s="16">
        <v>3500</v>
      </c>
      <c r="F12" s="16">
        <v>0</v>
      </c>
      <c r="G12" s="16">
        <v>-500</v>
      </c>
      <c r="H12" s="16">
        <v>0</v>
      </c>
      <c r="I12" s="16">
        <v>0</v>
      </c>
      <c r="J12" s="17">
        <f t="shared" si="0"/>
        <v>3000</v>
      </c>
      <c r="K12" s="5"/>
      <c r="L12" s="5"/>
      <c r="M12" s="5"/>
      <c r="N12" s="5"/>
      <c r="O12" s="5"/>
      <c r="P12" s="5"/>
      <c r="Q12" s="5"/>
    </row>
    <row r="13" spans="1:17">
      <c r="A13" s="5" t="s">
        <v>166</v>
      </c>
      <c r="B13" s="5" t="s">
        <v>178</v>
      </c>
      <c r="C13" s="15" t="s">
        <v>174</v>
      </c>
      <c r="D13" s="16">
        <v>4000</v>
      </c>
      <c r="E13" s="16">
        <v>3800</v>
      </c>
      <c r="F13" s="16">
        <v>1000</v>
      </c>
      <c r="G13" s="16">
        <v>0</v>
      </c>
      <c r="H13" s="16">
        <v>0</v>
      </c>
      <c r="I13" s="16">
        <v>0</v>
      </c>
      <c r="J13" s="17">
        <f t="shared" si="0"/>
        <v>2800</v>
      </c>
      <c r="K13" s="5"/>
      <c r="L13" s="5"/>
      <c r="M13" s="5"/>
      <c r="N13" s="5"/>
      <c r="O13" s="5"/>
      <c r="P13" s="5"/>
      <c r="Q13" s="5"/>
    </row>
    <row r="14" spans="1:17" ht="14.3">
      <c r="A14" s="40" t="s">
        <v>179</v>
      </c>
      <c r="B14" s="40"/>
      <c r="C14" s="40"/>
      <c r="D14" s="41"/>
      <c r="E14" s="41"/>
      <c r="F14" s="41"/>
      <c r="G14" s="41"/>
      <c r="H14" s="41"/>
      <c r="I14" s="41"/>
      <c r="J14" s="20">
        <f>SUM(J5:J13)</f>
        <v>195850</v>
      </c>
      <c r="K14" s="5"/>
      <c r="L14" s="5"/>
      <c r="M14" s="5"/>
      <c r="N14" s="5"/>
      <c r="O14" s="5"/>
      <c r="P14" s="5"/>
      <c r="Q14" s="5"/>
    </row>
    <row r="15" spans="1:17">
      <c r="A15" s="5"/>
      <c r="B15" s="5"/>
      <c r="C15" s="5"/>
      <c r="D15" s="17"/>
      <c r="E15" s="17"/>
      <c r="F15" s="17"/>
      <c r="G15" s="17"/>
      <c r="H15" s="17"/>
      <c r="I15" s="17"/>
      <c r="J15" s="17"/>
      <c r="K15" s="5"/>
      <c r="L15" s="5"/>
      <c r="M15" s="5"/>
      <c r="N15" s="5"/>
      <c r="O15" s="5"/>
      <c r="P15" s="5"/>
      <c r="Q15" s="5"/>
    </row>
    <row r="16" spans="1:17">
      <c r="A16" s="5" t="s">
        <v>180</v>
      </c>
      <c r="B16" s="5" t="s">
        <v>181</v>
      </c>
      <c r="C16" s="15" t="s">
        <v>168</v>
      </c>
      <c r="D16" s="16">
        <v>83000</v>
      </c>
      <c r="E16" s="16">
        <v>86000</v>
      </c>
      <c r="F16" s="16">
        <v>0</v>
      </c>
      <c r="G16" s="16">
        <v>0</v>
      </c>
      <c r="H16" s="16">
        <v>0</v>
      </c>
      <c r="I16" s="16">
        <v>0</v>
      </c>
      <c r="J16" s="23">
        <f>SUM(Personal!K5:K19)</f>
        <v>52866</v>
      </c>
      <c r="K16" s="5"/>
      <c r="L16" s="5"/>
      <c r="M16" s="5"/>
      <c r="N16" s="5"/>
      <c r="O16" s="5"/>
      <c r="P16" s="5"/>
      <c r="Q16" s="5"/>
    </row>
    <row r="17" spans="1:17">
      <c r="A17" s="5" t="s">
        <v>180</v>
      </c>
      <c r="B17" s="5" t="s">
        <v>182</v>
      </c>
      <c r="C17" s="15" t="s">
        <v>168</v>
      </c>
      <c r="D17" s="16">
        <v>14000</v>
      </c>
      <c r="E17" s="16">
        <v>14200</v>
      </c>
      <c r="F17" s="16">
        <v>0</v>
      </c>
      <c r="G17" s="16">
        <v>500</v>
      </c>
      <c r="H17" s="16">
        <v>0</v>
      </c>
      <c r="I17" s="16">
        <v>0</v>
      </c>
      <c r="J17" s="17">
        <f t="shared" ref="J17:J26" si="1">E17-F17+G17+H17-I17</f>
        <v>14700</v>
      </c>
      <c r="K17" s="5"/>
      <c r="L17" s="5"/>
      <c r="M17" s="5"/>
      <c r="N17" s="5"/>
      <c r="O17" s="5"/>
      <c r="P17" s="5"/>
      <c r="Q17" s="5"/>
    </row>
    <row r="18" spans="1:17">
      <c r="A18" s="5" t="s">
        <v>180</v>
      </c>
      <c r="B18" s="5" t="s">
        <v>183</v>
      </c>
      <c r="C18" s="15" t="s">
        <v>168</v>
      </c>
      <c r="D18" s="16">
        <v>18000</v>
      </c>
      <c r="E18" s="16">
        <v>19500</v>
      </c>
      <c r="F18" s="16">
        <v>0</v>
      </c>
      <c r="G18" s="16">
        <v>800</v>
      </c>
      <c r="H18" s="16">
        <v>0</v>
      </c>
      <c r="I18" s="16">
        <v>0</v>
      </c>
      <c r="J18" s="17">
        <f t="shared" si="1"/>
        <v>20300</v>
      </c>
      <c r="K18" s="5"/>
      <c r="L18" s="5"/>
      <c r="M18" s="5"/>
      <c r="N18" s="5"/>
      <c r="O18" s="5"/>
      <c r="P18" s="5"/>
      <c r="Q18" s="5"/>
    </row>
    <row r="19" spans="1:17">
      <c r="A19" s="5" t="s">
        <v>180</v>
      </c>
      <c r="B19" s="5" t="s">
        <v>184</v>
      </c>
      <c r="C19" s="15" t="s">
        <v>168</v>
      </c>
      <c r="D19" s="16">
        <v>7200</v>
      </c>
      <c r="E19" s="16">
        <v>7500</v>
      </c>
      <c r="F19" s="16">
        <v>0</v>
      </c>
      <c r="G19" s="16">
        <v>400</v>
      </c>
      <c r="H19" s="16">
        <v>0</v>
      </c>
      <c r="I19" s="16">
        <v>0</v>
      </c>
      <c r="J19" s="17">
        <f t="shared" si="1"/>
        <v>7900</v>
      </c>
      <c r="K19" s="5"/>
      <c r="L19" s="5"/>
      <c r="M19" s="5"/>
      <c r="N19" s="5"/>
      <c r="O19" s="5"/>
      <c r="P19" s="5"/>
      <c r="Q19" s="5"/>
    </row>
    <row r="20" spans="1:17">
      <c r="A20" s="5" t="s">
        <v>180</v>
      </c>
      <c r="B20" s="5" t="s">
        <v>185</v>
      </c>
      <c r="C20" s="15" t="s">
        <v>170</v>
      </c>
      <c r="D20" s="16">
        <v>8000</v>
      </c>
      <c r="E20" s="16">
        <v>10500</v>
      </c>
      <c r="F20" s="16">
        <v>2000</v>
      </c>
      <c r="G20" s="16">
        <v>400</v>
      </c>
      <c r="H20" s="16">
        <v>600</v>
      </c>
      <c r="I20" s="16">
        <v>0</v>
      </c>
      <c r="J20" s="17">
        <f t="shared" si="1"/>
        <v>9500</v>
      </c>
      <c r="K20" s="5"/>
      <c r="L20" s="5"/>
      <c r="M20" s="5"/>
      <c r="N20" s="5"/>
      <c r="O20" s="5"/>
      <c r="P20" s="5"/>
      <c r="Q20" s="5"/>
    </row>
    <row r="21" spans="1:17">
      <c r="A21" s="5" t="s">
        <v>180</v>
      </c>
      <c r="B21" s="5" t="s">
        <v>186</v>
      </c>
      <c r="C21" s="15" t="s">
        <v>168</v>
      </c>
      <c r="D21" s="16">
        <v>4600</v>
      </c>
      <c r="E21" s="16">
        <v>4700</v>
      </c>
      <c r="F21" s="16">
        <v>0</v>
      </c>
      <c r="G21" s="16">
        <v>200</v>
      </c>
      <c r="H21" s="16">
        <v>0</v>
      </c>
      <c r="I21" s="16">
        <v>0</v>
      </c>
      <c r="J21" s="17">
        <f t="shared" si="1"/>
        <v>4900</v>
      </c>
      <c r="K21" s="5"/>
      <c r="L21" s="5"/>
      <c r="M21" s="5"/>
      <c r="N21" s="5"/>
      <c r="O21" s="5"/>
      <c r="P21" s="5"/>
      <c r="Q21" s="5"/>
    </row>
    <row r="22" spans="1:17">
      <c r="A22" s="5" t="s">
        <v>180</v>
      </c>
      <c r="B22" s="5" t="s">
        <v>187</v>
      </c>
      <c r="C22" s="15" t="s">
        <v>170</v>
      </c>
      <c r="D22" s="16">
        <v>6200</v>
      </c>
      <c r="E22" s="16">
        <v>6500</v>
      </c>
      <c r="F22" s="16">
        <v>0</v>
      </c>
      <c r="G22" s="16">
        <v>300</v>
      </c>
      <c r="H22" s="16">
        <v>1800</v>
      </c>
      <c r="I22" s="16">
        <v>0</v>
      </c>
      <c r="J22" s="17">
        <f t="shared" si="1"/>
        <v>8600</v>
      </c>
      <c r="K22" s="5"/>
      <c r="L22" s="5"/>
      <c r="M22" s="5"/>
      <c r="N22" s="5"/>
      <c r="O22" s="5"/>
      <c r="P22" s="5"/>
      <c r="Q22" s="5"/>
    </row>
    <row r="23" spans="1:17">
      <c r="A23" s="5" t="s">
        <v>180</v>
      </c>
      <c r="B23" s="5" t="s">
        <v>173</v>
      </c>
      <c r="C23" s="15" t="s">
        <v>170</v>
      </c>
      <c r="D23" s="16">
        <v>14500</v>
      </c>
      <c r="E23" s="16">
        <v>15000</v>
      </c>
      <c r="F23" s="16">
        <v>0</v>
      </c>
      <c r="G23" s="16">
        <v>500</v>
      </c>
      <c r="H23" s="16">
        <v>0</v>
      </c>
      <c r="I23" s="16">
        <v>0</v>
      </c>
      <c r="J23" s="17">
        <f t="shared" si="1"/>
        <v>15500</v>
      </c>
      <c r="K23" s="5"/>
      <c r="L23" s="5"/>
      <c r="M23" s="5"/>
      <c r="N23" s="5"/>
      <c r="O23" s="5"/>
      <c r="P23" s="5"/>
      <c r="Q23" s="5"/>
    </row>
    <row r="24" spans="1:17">
      <c r="A24" s="5" t="s">
        <v>180</v>
      </c>
      <c r="B24" s="5" t="s">
        <v>188</v>
      </c>
      <c r="C24" s="15" t="s">
        <v>170</v>
      </c>
      <c r="D24" s="16">
        <v>5200</v>
      </c>
      <c r="E24" s="16">
        <v>5400</v>
      </c>
      <c r="F24" s="16">
        <v>0</v>
      </c>
      <c r="G24" s="16">
        <v>200</v>
      </c>
      <c r="H24" s="16">
        <v>0</v>
      </c>
      <c r="I24" s="16">
        <v>0</v>
      </c>
      <c r="J24" s="17">
        <f t="shared" si="1"/>
        <v>5600</v>
      </c>
      <c r="K24" s="5"/>
      <c r="L24" s="5"/>
      <c r="M24" s="5"/>
      <c r="N24" s="5"/>
      <c r="O24" s="5"/>
      <c r="P24" s="5"/>
      <c r="Q24" s="5"/>
    </row>
    <row r="25" spans="1:17">
      <c r="A25" s="5" t="s">
        <v>180</v>
      </c>
      <c r="B25" s="5" t="s">
        <v>189</v>
      </c>
      <c r="C25" s="15" t="s">
        <v>174</v>
      </c>
      <c r="D25" s="16">
        <v>6500</v>
      </c>
      <c r="E25" s="16">
        <v>6100</v>
      </c>
      <c r="F25" s="16">
        <v>0</v>
      </c>
      <c r="G25" s="16">
        <v>200</v>
      </c>
      <c r="H25" s="16">
        <v>1200</v>
      </c>
      <c r="I25" s="16">
        <v>0</v>
      </c>
      <c r="J25" s="17">
        <f t="shared" si="1"/>
        <v>7500</v>
      </c>
      <c r="K25" s="5"/>
      <c r="L25" s="5"/>
      <c r="M25" s="5"/>
      <c r="N25" s="5"/>
      <c r="O25" s="5"/>
      <c r="P25" s="5"/>
      <c r="Q25" s="5"/>
    </row>
    <row r="26" spans="1:17">
      <c r="A26" s="5" t="s">
        <v>180</v>
      </c>
      <c r="B26" s="5" t="s">
        <v>190</v>
      </c>
      <c r="C26" s="15" t="s">
        <v>174</v>
      </c>
      <c r="D26" s="16">
        <v>4200</v>
      </c>
      <c r="E26" s="16">
        <v>4500</v>
      </c>
      <c r="F26" s="16">
        <v>0</v>
      </c>
      <c r="G26" s="16">
        <v>200</v>
      </c>
      <c r="H26" s="16">
        <v>0</v>
      </c>
      <c r="I26" s="16">
        <v>0</v>
      </c>
      <c r="J26" s="17">
        <f t="shared" si="1"/>
        <v>4700</v>
      </c>
      <c r="K26" s="5"/>
      <c r="L26" s="5"/>
      <c r="M26" s="5"/>
      <c r="N26" s="5"/>
      <c r="O26" s="5"/>
      <c r="P26" s="5"/>
      <c r="Q26" s="5"/>
    </row>
    <row r="27" spans="1:17">
      <c r="A27" s="5" t="s">
        <v>180</v>
      </c>
      <c r="B27" s="5" t="s">
        <v>191</v>
      </c>
      <c r="C27" s="15" t="s">
        <v>170</v>
      </c>
      <c r="D27" s="16">
        <v>12000</v>
      </c>
      <c r="E27" s="16">
        <v>18000</v>
      </c>
      <c r="F27" s="16">
        <v>18000</v>
      </c>
      <c r="G27" s="16">
        <v>0</v>
      </c>
      <c r="H27" s="16">
        <v>0</v>
      </c>
      <c r="I27" s="16">
        <v>0</v>
      </c>
      <c r="J27" s="23">
        <f>SUM(Investitionen!G5:G14)</f>
        <v>35000</v>
      </c>
      <c r="K27" s="5"/>
      <c r="L27" s="5"/>
      <c r="M27" s="5"/>
      <c r="N27" s="5"/>
      <c r="O27" s="5"/>
      <c r="P27" s="5"/>
      <c r="Q27" s="5"/>
    </row>
    <row r="28" spans="1:17">
      <c r="A28" s="5" t="s">
        <v>180</v>
      </c>
      <c r="B28" s="5" t="s">
        <v>192</v>
      </c>
      <c r="C28" s="15" t="s">
        <v>174</v>
      </c>
      <c r="D28" s="16">
        <v>3500</v>
      </c>
      <c r="E28" s="16">
        <v>3700</v>
      </c>
      <c r="F28" s="16">
        <v>500</v>
      </c>
      <c r="G28" s="16">
        <v>100</v>
      </c>
      <c r="H28" s="16">
        <v>0</v>
      </c>
      <c r="I28" s="16">
        <v>0</v>
      </c>
      <c r="J28" s="17">
        <f>E28-F28+G28+H28-I28</f>
        <v>3300</v>
      </c>
      <c r="K28" s="5"/>
      <c r="L28" s="5"/>
      <c r="M28" s="5"/>
      <c r="N28" s="5"/>
      <c r="O28" s="5"/>
      <c r="P28" s="5"/>
      <c r="Q28" s="5"/>
    </row>
    <row r="29" spans="1:17" ht="14.3">
      <c r="A29" s="40" t="s">
        <v>193</v>
      </c>
      <c r="B29" s="40"/>
      <c r="C29" s="40"/>
      <c r="D29" s="41"/>
      <c r="E29" s="41"/>
      <c r="F29" s="41"/>
      <c r="G29" s="41"/>
      <c r="H29" s="41"/>
      <c r="I29" s="41"/>
      <c r="J29" s="20">
        <f>SUM(J16:J28)</f>
        <v>190366</v>
      </c>
      <c r="K29" s="5"/>
      <c r="L29" s="5"/>
      <c r="M29" s="5"/>
      <c r="N29" s="5"/>
      <c r="O29" s="5"/>
      <c r="P29" s="5"/>
      <c r="Q29" s="5"/>
    </row>
    <row r="30" spans="1:17">
      <c r="A30" s="5"/>
      <c r="B30" s="5"/>
      <c r="C30" s="5"/>
      <c r="D30" s="17"/>
      <c r="E30" s="17"/>
      <c r="F30" s="17"/>
      <c r="G30" s="17"/>
      <c r="H30" s="17"/>
      <c r="I30" s="17"/>
      <c r="J30" s="17"/>
      <c r="K30" s="5"/>
      <c r="L30" s="5"/>
      <c r="M30" s="5"/>
      <c r="N30" s="5"/>
      <c r="O30" s="5"/>
      <c r="P30" s="5"/>
      <c r="Q30" s="5"/>
    </row>
    <row r="31" spans="1:17" ht="14.3">
      <c r="A31" s="42" t="s">
        <v>194</v>
      </c>
      <c r="B31" s="42"/>
      <c r="C31" s="42"/>
      <c r="D31" s="43"/>
      <c r="E31" s="43"/>
      <c r="F31" s="43"/>
      <c r="G31" s="43"/>
      <c r="H31" s="43"/>
      <c r="I31" s="43"/>
      <c r="J31" s="24">
        <f>J14-J29</f>
        <v>5484</v>
      </c>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c r="A36" s="5"/>
      <c r="B36" s="5"/>
      <c r="C36" s="5"/>
      <c r="D36" s="5"/>
      <c r="E36" s="5"/>
      <c r="F36" s="5"/>
      <c r="G36" s="5"/>
      <c r="H36" s="5"/>
      <c r="I36" s="5"/>
      <c r="J36" s="5"/>
      <c r="K36" s="5"/>
      <c r="L36" s="5"/>
      <c r="M36" s="5"/>
      <c r="N36" s="5"/>
      <c r="O36" s="5"/>
      <c r="P36" s="5"/>
      <c r="Q36" s="5"/>
    </row>
    <row r="37" spans="1:17">
      <c r="A37" s="5"/>
      <c r="B37" s="5"/>
      <c r="C37" s="5"/>
      <c r="D37" s="5"/>
      <c r="E37" s="5"/>
      <c r="F37" s="5"/>
      <c r="G37" s="5"/>
      <c r="H37" s="5"/>
      <c r="I37" s="5"/>
      <c r="J37" s="5"/>
      <c r="K37" s="5"/>
      <c r="L37" s="5"/>
      <c r="M37" s="5"/>
      <c r="N37" s="5"/>
      <c r="O37" s="5"/>
      <c r="P37" s="5"/>
      <c r="Q37" s="5"/>
    </row>
    <row r="38" spans="1:17">
      <c r="A38" s="5"/>
      <c r="B38" s="5"/>
      <c r="C38" s="5"/>
      <c r="D38" s="5"/>
      <c r="E38" s="5"/>
      <c r="F38" s="5"/>
      <c r="G38" s="5"/>
      <c r="H38" s="5"/>
      <c r="I38" s="5"/>
      <c r="J38" s="5"/>
      <c r="K38" s="5"/>
      <c r="L38" s="5"/>
      <c r="M38" s="5"/>
      <c r="N38" s="5"/>
      <c r="O38" s="5"/>
      <c r="P38" s="5"/>
      <c r="Q38" s="5"/>
    </row>
    <row r="39" spans="1:17">
      <c r="A39" s="5"/>
      <c r="B39" s="5"/>
      <c r="C39" s="5"/>
      <c r="D39" s="5"/>
      <c r="E39" s="5"/>
      <c r="F39" s="5"/>
      <c r="G39" s="5"/>
      <c r="H39" s="5"/>
      <c r="I39" s="5"/>
      <c r="J39" s="5"/>
      <c r="K39" s="5"/>
      <c r="L39" s="5"/>
      <c r="M39" s="5"/>
      <c r="N39" s="5"/>
      <c r="O39" s="5"/>
      <c r="P39" s="5"/>
      <c r="Q39" s="5"/>
    </row>
    <row r="40" spans="1:17">
      <c r="A40" s="5"/>
      <c r="B40" s="5"/>
      <c r="C40" s="5"/>
      <c r="D40" s="5"/>
      <c r="E40" s="5"/>
      <c r="F40" s="5"/>
      <c r="G40" s="5"/>
      <c r="H40" s="5"/>
      <c r="I40" s="5"/>
      <c r="J40" s="5"/>
      <c r="K40" s="5"/>
      <c r="L40" s="5"/>
      <c r="M40" s="5"/>
      <c r="N40" s="5"/>
      <c r="O40" s="5"/>
      <c r="P40" s="5"/>
      <c r="Q40" s="5"/>
    </row>
  </sheetData>
  <mergeCells count="5">
    <mergeCell ref="A1:J1"/>
    <mergeCell ref="A2:J2"/>
    <mergeCell ref="A14:I14"/>
    <mergeCell ref="A29:I29"/>
    <mergeCell ref="A31:I31"/>
  </mergeCells>
  <conditionalFormatting sqref="J31">
    <cfRule type="cellIs" dxfId="3" priority="1" operator="lessThan">
      <formula>0</formula>
    </cfRule>
  </conditionalFormatting>
  <dataValidations count="2">
    <dataValidation type="list" sqref="C5:C13">
      <formula1>"hoch,mittel,niedrig"</formula1>
    </dataValidation>
    <dataValidation type="list" sqref="C16:C28">
      <formula1>"hoch,mittel,niedrig"</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sqref="A1:P1"/>
    </sheetView>
  </sheetViews>
  <sheetFormatPr baseColWidth="10" defaultColWidth="8.88671875" defaultRowHeight="13.6"/>
  <cols>
    <col min="1" max="1" width="39" customWidth="1"/>
    <col min="2" max="13" width="12" customWidth="1"/>
    <col min="14" max="16" width="17" customWidth="1"/>
  </cols>
  <sheetData>
    <row r="1" spans="1:17" ht="25.3" customHeight="1">
      <c r="A1" s="39" t="s">
        <v>195</v>
      </c>
      <c r="B1" s="39"/>
      <c r="C1" s="39"/>
      <c r="D1" s="39"/>
      <c r="E1" s="39"/>
      <c r="F1" s="39"/>
      <c r="G1" s="39"/>
      <c r="H1" s="39"/>
      <c r="I1" s="39"/>
      <c r="J1" s="39"/>
      <c r="K1" s="39"/>
      <c r="L1" s="39"/>
      <c r="M1" s="39"/>
      <c r="N1" s="39"/>
      <c r="O1" s="39"/>
      <c r="P1" s="39"/>
      <c r="Q1" s="5"/>
    </row>
    <row r="2" spans="1:17" ht="30.75" customHeight="1">
      <c r="A2" s="37" t="s">
        <v>196</v>
      </c>
      <c r="B2" s="37"/>
      <c r="C2" s="37"/>
      <c r="D2" s="37"/>
      <c r="E2" s="37"/>
      <c r="F2" s="37"/>
      <c r="G2" s="37"/>
      <c r="H2" s="37"/>
      <c r="I2" s="37"/>
      <c r="J2" s="37"/>
      <c r="K2" s="37"/>
      <c r="L2" s="37"/>
      <c r="M2" s="37"/>
      <c r="N2" s="37"/>
      <c r="O2" s="37"/>
      <c r="P2" s="37"/>
      <c r="Q2" s="5"/>
    </row>
    <row r="3" spans="1:17">
      <c r="A3" s="5"/>
      <c r="B3" s="5"/>
      <c r="C3" s="5"/>
      <c r="D3" s="5"/>
      <c r="E3" s="5"/>
      <c r="F3" s="5"/>
      <c r="G3" s="5"/>
      <c r="H3" s="5"/>
      <c r="I3" s="5"/>
      <c r="J3" s="5"/>
      <c r="K3" s="5"/>
      <c r="L3" s="5"/>
      <c r="M3" s="5"/>
      <c r="N3" s="5"/>
      <c r="O3" s="5"/>
      <c r="P3" s="5"/>
      <c r="Q3" s="5"/>
    </row>
    <row r="4" spans="1:17" ht="14.3">
      <c r="A4" s="1" t="s">
        <v>157</v>
      </c>
      <c r="B4" s="1" t="s">
        <v>197</v>
      </c>
      <c r="C4" s="1" t="s">
        <v>198</v>
      </c>
      <c r="D4" s="1" t="s">
        <v>199</v>
      </c>
      <c r="E4" s="1" t="s">
        <v>200</v>
      </c>
      <c r="F4" s="1" t="s">
        <v>201</v>
      </c>
      <c r="G4" s="1" t="s">
        <v>202</v>
      </c>
      <c r="H4" s="1" t="s">
        <v>203</v>
      </c>
      <c r="I4" s="1" t="s">
        <v>204</v>
      </c>
      <c r="J4" s="1" t="s">
        <v>205</v>
      </c>
      <c r="K4" s="1" t="s">
        <v>206</v>
      </c>
      <c r="L4" s="1" t="s">
        <v>207</v>
      </c>
      <c r="M4" s="1" t="s">
        <v>208</v>
      </c>
      <c r="N4" s="1" t="s">
        <v>209</v>
      </c>
      <c r="O4" s="1" t="s">
        <v>210</v>
      </c>
      <c r="P4" s="1" t="s">
        <v>211</v>
      </c>
      <c r="Q4" s="5"/>
    </row>
    <row r="5" spans="1:17">
      <c r="A5" s="5" t="s">
        <v>212</v>
      </c>
      <c r="B5" s="23">
        <f>Annahmen!B7</f>
        <v>25000</v>
      </c>
      <c r="C5" s="17">
        <f t="shared" ref="C5:M5" si="0">B26</f>
        <v>14195</v>
      </c>
      <c r="D5" s="17">
        <f t="shared" si="0"/>
        <v>8890</v>
      </c>
      <c r="E5" s="17">
        <f t="shared" si="0"/>
        <v>20185</v>
      </c>
      <c r="F5" s="17">
        <f t="shared" si="0"/>
        <v>70530</v>
      </c>
      <c r="G5" s="17">
        <f t="shared" si="0"/>
        <v>64125</v>
      </c>
      <c r="H5" s="17">
        <f t="shared" si="0"/>
        <v>59320</v>
      </c>
      <c r="I5" s="17">
        <f t="shared" si="0"/>
        <v>57515</v>
      </c>
      <c r="J5" s="17">
        <f t="shared" si="0"/>
        <v>56310</v>
      </c>
      <c r="K5" s="17">
        <f t="shared" si="0"/>
        <v>60605</v>
      </c>
      <c r="L5" s="17">
        <f t="shared" si="0"/>
        <v>60700</v>
      </c>
      <c r="M5" s="17">
        <f t="shared" si="0"/>
        <v>57395</v>
      </c>
      <c r="N5" s="17"/>
      <c r="O5" s="17"/>
      <c r="P5" s="17"/>
      <c r="Q5" s="5"/>
    </row>
    <row r="6" spans="1:17">
      <c r="A6" s="5"/>
      <c r="B6" s="17"/>
      <c r="C6" s="17"/>
      <c r="D6" s="17"/>
      <c r="E6" s="17"/>
      <c r="F6" s="17"/>
      <c r="G6" s="17"/>
      <c r="H6" s="17"/>
      <c r="I6" s="17"/>
      <c r="J6" s="17"/>
      <c r="K6" s="17"/>
      <c r="L6" s="17"/>
      <c r="M6" s="17"/>
      <c r="N6" s="17"/>
      <c r="O6" s="17"/>
      <c r="P6" s="17"/>
      <c r="Q6" s="5"/>
    </row>
    <row r="7" spans="1:17" ht="14.3">
      <c r="A7" s="19" t="s">
        <v>213</v>
      </c>
      <c r="B7" s="20"/>
      <c r="C7" s="20"/>
      <c r="D7" s="20"/>
      <c r="E7" s="20"/>
      <c r="F7" s="20"/>
      <c r="G7" s="20"/>
      <c r="H7" s="20"/>
      <c r="I7" s="20"/>
      <c r="J7" s="20"/>
      <c r="K7" s="20"/>
      <c r="L7" s="20"/>
      <c r="M7" s="20"/>
      <c r="N7" s="20"/>
      <c r="O7" s="20"/>
      <c r="P7" s="20"/>
      <c r="Q7" s="5"/>
    </row>
    <row r="8" spans="1:17">
      <c r="A8" s="5" t="s">
        <v>167</v>
      </c>
      <c r="B8" s="16">
        <v>2000</v>
      </c>
      <c r="C8" s="16">
        <v>2000</v>
      </c>
      <c r="D8" s="16">
        <v>35000</v>
      </c>
      <c r="E8" s="16">
        <v>46550</v>
      </c>
      <c r="F8" s="16">
        <v>2000</v>
      </c>
      <c r="G8" s="16">
        <v>2000</v>
      </c>
      <c r="H8" s="16">
        <v>2000</v>
      </c>
      <c r="I8" s="16">
        <v>2000</v>
      </c>
      <c r="J8" s="16">
        <v>2000</v>
      </c>
      <c r="K8" s="16">
        <v>2000</v>
      </c>
      <c r="L8" s="16">
        <v>2000</v>
      </c>
      <c r="M8" s="16">
        <v>3000</v>
      </c>
      <c r="N8" s="17">
        <f t="shared" ref="N8:N13" si="1">SUM(B8:M8)</f>
        <v>102550</v>
      </c>
      <c r="O8" s="23">
        <f>SUM('Haushalt 2027'!J5)</f>
        <v>69000</v>
      </c>
      <c r="P8" s="17">
        <f t="shared" ref="P8:P14" si="2">N8-O8</f>
        <v>33550</v>
      </c>
      <c r="Q8" s="5"/>
    </row>
    <row r="9" spans="1:17">
      <c r="A9" s="5" t="s">
        <v>169</v>
      </c>
      <c r="B9" s="16">
        <v>1500</v>
      </c>
      <c r="C9" s="16">
        <v>1200</v>
      </c>
      <c r="D9" s="16">
        <v>1600</v>
      </c>
      <c r="E9" s="16">
        <v>1800</v>
      </c>
      <c r="F9" s="16">
        <v>3200</v>
      </c>
      <c r="G9" s="16">
        <v>1800</v>
      </c>
      <c r="H9" s="16">
        <v>1500</v>
      </c>
      <c r="I9" s="16">
        <v>3000</v>
      </c>
      <c r="J9" s="16">
        <v>2400</v>
      </c>
      <c r="K9" s="16">
        <v>3200</v>
      </c>
      <c r="L9" s="16">
        <v>1800</v>
      </c>
      <c r="M9" s="16">
        <v>1400</v>
      </c>
      <c r="N9" s="17">
        <f t="shared" si="1"/>
        <v>24400</v>
      </c>
      <c r="O9" s="23">
        <f>SUM('Haushalt 2027'!J6)</f>
        <v>21000</v>
      </c>
      <c r="P9" s="17">
        <f t="shared" si="2"/>
        <v>3400</v>
      </c>
      <c r="Q9" s="5"/>
    </row>
    <row r="10" spans="1:17">
      <c r="A10" s="5" t="s">
        <v>131</v>
      </c>
      <c r="B10" s="16">
        <v>0</v>
      </c>
      <c r="C10" s="16">
        <v>0</v>
      </c>
      <c r="D10" s="16">
        <v>0</v>
      </c>
      <c r="E10" s="16">
        <v>9000</v>
      </c>
      <c r="F10" s="16">
        <v>0</v>
      </c>
      <c r="G10" s="16">
        <v>5000</v>
      </c>
      <c r="H10" s="16">
        <v>0</v>
      </c>
      <c r="I10" s="16">
        <v>0</v>
      </c>
      <c r="J10" s="16">
        <v>4000</v>
      </c>
      <c r="K10" s="16">
        <v>0</v>
      </c>
      <c r="L10" s="16">
        <v>0</v>
      </c>
      <c r="M10" s="16">
        <v>0</v>
      </c>
      <c r="N10" s="17">
        <f t="shared" si="1"/>
        <v>18000</v>
      </c>
      <c r="O10" s="23">
        <f>SUM('Haushalt 2027'!J7)</f>
        <v>20250</v>
      </c>
      <c r="P10" s="17">
        <f t="shared" si="2"/>
        <v>-2250</v>
      </c>
      <c r="Q10" s="5"/>
    </row>
    <row r="11" spans="1:17">
      <c r="A11" s="5" t="s">
        <v>214</v>
      </c>
      <c r="B11" s="16">
        <v>1800</v>
      </c>
      <c r="C11" s="16">
        <v>2100</v>
      </c>
      <c r="D11" s="16">
        <v>2300</v>
      </c>
      <c r="E11" s="16">
        <v>2400</v>
      </c>
      <c r="F11" s="16">
        <v>2700</v>
      </c>
      <c r="G11" s="16">
        <v>3600</v>
      </c>
      <c r="H11" s="16">
        <v>1800</v>
      </c>
      <c r="I11" s="16">
        <v>1600</v>
      </c>
      <c r="J11" s="16">
        <v>3400</v>
      </c>
      <c r="K11" s="16">
        <v>2600</v>
      </c>
      <c r="L11" s="16">
        <v>2200</v>
      </c>
      <c r="M11" s="16">
        <v>2100</v>
      </c>
      <c r="N11" s="17">
        <f t="shared" si="1"/>
        <v>28600</v>
      </c>
      <c r="O11" s="23">
        <f>SUM('Haushalt 2027'!J8)</f>
        <v>34000</v>
      </c>
      <c r="P11" s="17">
        <f t="shared" si="2"/>
        <v>-5400</v>
      </c>
      <c r="Q11" s="5"/>
    </row>
    <row r="12" spans="1:17">
      <c r="A12" s="5" t="s">
        <v>215</v>
      </c>
      <c r="B12" s="16">
        <v>1000</v>
      </c>
      <c r="C12" s="16">
        <v>1200</v>
      </c>
      <c r="D12" s="16">
        <v>2500</v>
      </c>
      <c r="E12" s="16">
        <v>1800</v>
      </c>
      <c r="F12" s="16">
        <v>3200</v>
      </c>
      <c r="G12" s="16">
        <v>6800</v>
      </c>
      <c r="H12" s="16">
        <v>4800</v>
      </c>
      <c r="I12" s="16">
        <v>2500</v>
      </c>
      <c r="J12" s="16">
        <v>3600</v>
      </c>
      <c r="K12" s="16">
        <v>4200</v>
      </c>
      <c r="L12" s="16">
        <v>2800</v>
      </c>
      <c r="M12" s="16">
        <v>1500</v>
      </c>
      <c r="N12" s="17">
        <f t="shared" si="1"/>
        <v>35900</v>
      </c>
      <c r="O12" s="23">
        <f>SUM('Haushalt 2027'!J9:J11)</f>
        <v>45800</v>
      </c>
      <c r="P12" s="17">
        <f t="shared" si="2"/>
        <v>-9900</v>
      </c>
      <c r="Q12" s="5"/>
    </row>
    <row r="13" spans="1:17">
      <c r="A13" s="5" t="s">
        <v>178</v>
      </c>
      <c r="B13" s="16">
        <v>500</v>
      </c>
      <c r="C13" s="16">
        <v>600</v>
      </c>
      <c r="D13" s="16">
        <v>800</v>
      </c>
      <c r="E13" s="16">
        <v>700</v>
      </c>
      <c r="F13" s="16">
        <v>700</v>
      </c>
      <c r="G13" s="16">
        <v>800</v>
      </c>
      <c r="H13" s="16">
        <v>700</v>
      </c>
      <c r="I13" s="16">
        <v>700</v>
      </c>
      <c r="J13" s="16">
        <v>800</v>
      </c>
      <c r="K13" s="16">
        <v>800</v>
      </c>
      <c r="L13" s="16">
        <v>800</v>
      </c>
      <c r="M13" s="16">
        <v>900</v>
      </c>
      <c r="N13" s="17">
        <f t="shared" si="1"/>
        <v>8800</v>
      </c>
      <c r="O13" s="23">
        <f>SUM('Haushalt 2027'!J12:J13)</f>
        <v>5800</v>
      </c>
      <c r="P13" s="17">
        <f t="shared" si="2"/>
        <v>3000</v>
      </c>
      <c r="Q13" s="5"/>
    </row>
    <row r="14" spans="1:17" ht="14.3">
      <c r="A14" s="25" t="s">
        <v>216</v>
      </c>
      <c r="B14" s="26">
        <f t="shared" ref="B14:N14" si="3">SUM(B8:B13)</f>
        <v>6800</v>
      </c>
      <c r="C14" s="26">
        <f t="shared" si="3"/>
        <v>7100</v>
      </c>
      <c r="D14" s="26">
        <f t="shared" si="3"/>
        <v>42200</v>
      </c>
      <c r="E14" s="26">
        <f t="shared" si="3"/>
        <v>62250</v>
      </c>
      <c r="F14" s="26">
        <f t="shared" si="3"/>
        <v>11800</v>
      </c>
      <c r="G14" s="26">
        <f t="shared" si="3"/>
        <v>20000</v>
      </c>
      <c r="H14" s="26">
        <f t="shared" si="3"/>
        <v>10800</v>
      </c>
      <c r="I14" s="26">
        <f t="shared" si="3"/>
        <v>9800</v>
      </c>
      <c r="J14" s="26">
        <f t="shared" si="3"/>
        <v>16200</v>
      </c>
      <c r="K14" s="26">
        <f t="shared" si="3"/>
        <v>12800</v>
      </c>
      <c r="L14" s="26">
        <f t="shared" si="3"/>
        <v>9600</v>
      </c>
      <c r="M14" s="26">
        <f t="shared" si="3"/>
        <v>8900</v>
      </c>
      <c r="N14" s="26">
        <f t="shared" si="3"/>
        <v>218250</v>
      </c>
      <c r="O14" s="27">
        <f>'Haushalt 2027'!J14</f>
        <v>195850</v>
      </c>
      <c r="P14" s="26">
        <f t="shared" si="2"/>
        <v>22400</v>
      </c>
      <c r="Q14" s="5"/>
    </row>
    <row r="15" spans="1:17">
      <c r="A15" s="5"/>
      <c r="B15" s="17"/>
      <c r="C15" s="17"/>
      <c r="D15" s="17"/>
      <c r="E15" s="17"/>
      <c r="F15" s="17"/>
      <c r="G15" s="17"/>
      <c r="H15" s="17"/>
      <c r="I15" s="17"/>
      <c r="J15" s="17"/>
      <c r="K15" s="17"/>
      <c r="L15" s="17"/>
      <c r="M15" s="17"/>
      <c r="N15" s="17"/>
      <c r="O15" s="23"/>
      <c r="P15" s="17"/>
      <c r="Q15" s="5"/>
    </row>
    <row r="16" spans="1:17" ht="14.3">
      <c r="A16" s="19" t="s">
        <v>217</v>
      </c>
      <c r="B16" s="20"/>
      <c r="C16" s="20"/>
      <c r="D16" s="20"/>
      <c r="E16" s="20"/>
      <c r="F16" s="20"/>
      <c r="G16" s="20"/>
      <c r="H16" s="20"/>
      <c r="I16" s="20"/>
      <c r="J16" s="20"/>
      <c r="K16" s="20"/>
      <c r="L16" s="20"/>
      <c r="M16" s="20"/>
      <c r="N16" s="20"/>
      <c r="O16" s="28"/>
      <c r="P16" s="20"/>
      <c r="Q16" s="5"/>
    </row>
    <row r="17" spans="1:17">
      <c r="A17" s="5" t="s">
        <v>218</v>
      </c>
      <c r="B17" s="16">
        <v>4405</v>
      </c>
      <c r="C17" s="16">
        <v>4405</v>
      </c>
      <c r="D17" s="16">
        <v>4405</v>
      </c>
      <c r="E17" s="16">
        <v>4405</v>
      </c>
      <c r="F17" s="16">
        <v>4405</v>
      </c>
      <c r="G17" s="16">
        <v>4405</v>
      </c>
      <c r="H17" s="16">
        <v>4405</v>
      </c>
      <c r="I17" s="16">
        <v>4405</v>
      </c>
      <c r="J17" s="16">
        <v>4405</v>
      </c>
      <c r="K17" s="16">
        <v>4405</v>
      </c>
      <c r="L17" s="16">
        <v>4405</v>
      </c>
      <c r="M17" s="16">
        <v>4405</v>
      </c>
      <c r="N17" s="17">
        <f t="shared" ref="N17:N22" si="4">SUM(B17:M17)</f>
        <v>52860</v>
      </c>
      <c r="O17" s="23">
        <f>SUM('Haushalt 2027'!J16)</f>
        <v>52866</v>
      </c>
      <c r="P17" s="17">
        <f t="shared" ref="P17:P23" si="5">N17-O17</f>
        <v>-6</v>
      </c>
      <c r="Q17" s="5"/>
    </row>
    <row r="18" spans="1:17">
      <c r="A18" s="5" t="s">
        <v>219</v>
      </c>
      <c r="B18" s="16">
        <v>5000</v>
      </c>
      <c r="C18" s="16">
        <v>4200</v>
      </c>
      <c r="D18" s="16">
        <v>3800</v>
      </c>
      <c r="E18" s="16">
        <v>3200</v>
      </c>
      <c r="F18" s="16">
        <v>2800</v>
      </c>
      <c r="G18" s="16">
        <v>2500</v>
      </c>
      <c r="H18" s="16">
        <v>2200</v>
      </c>
      <c r="I18" s="16">
        <v>2200</v>
      </c>
      <c r="J18" s="16">
        <v>2500</v>
      </c>
      <c r="K18" s="16">
        <v>3000</v>
      </c>
      <c r="L18" s="16">
        <v>4200</v>
      </c>
      <c r="M18" s="16">
        <v>5500</v>
      </c>
      <c r="N18" s="17">
        <f t="shared" si="4"/>
        <v>41100</v>
      </c>
      <c r="O18" s="23">
        <f>SUM('Haushalt 2027'!J17:J20)</f>
        <v>52400</v>
      </c>
      <c r="P18" s="17">
        <f t="shared" si="5"/>
        <v>-11300</v>
      </c>
      <c r="Q18" s="5"/>
    </row>
    <row r="19" spans="1:17">
      <c r="A19" s="5" t="s">
        <v>220</v>
      </c>
      <c r="B19" s="16">
        <v>5500</v>
      </c>
      <c r="C19" s="16">
        <v>900</v>
      </c>
      <c r="D19" s="16">
        <v>900</v>
      </c>
      <c r="E19" s="16">
        <v>900</v>
      </c>
      <c r="F19" s="16">
        <v>900</v>
      </c>
      <c r="G19" s="16">
        <v>1000</v>
      </c>
      <c r="H19" s="16">
        <v>900</v>
      </c>
      <c r="I19" s="16">
        <v>900</v>
      </c>
      <c r="J19" s="16">
        <v>900</v>
      </c>
      <c r="K19" s="16">
        <v>900</v>
      </c>
      <c r="L19" s="16">
        <v>900</v>
      </c>
      <c r="M19" s="16">
        <v>1100</v>
      </c>
      <c r="N19" s="17">
        <f t="shared" si="4"/>
        <v>15700</v>
      </c>
      <c r="O19" s="23">
        <f>SUM('Haushalt 2027'!J21:J22)</f>
        <v>13500</v>
      </c>
      <c r="P19" s="17">
        <f t="shared" si="5"/>
        <v>2200</v>
      </c>
      <c r="Q19" s="5"/>
    </row>
    <row r="20" spans="1:17">
      <c r="A20" s="5" t="s">
        <v>221</v>
      </c>
      <c r="B20" s="16">
        <v>1800</v>
      </c>
      <c r="C20" s="16">
        <v>2000</v>
      </c>
      <c r="D20" s="16">
        <v>2800</v>
      </c>
      <c r="E20" s="16">
        <v>2500</v>
      </c>
      <c r="F20" s="16">
        <v>3200</v>
      </c>
      <c r="G20" s="16">
        <v>5000</v>
      </c>
      <c r="H20" s="16">
        <v>4200</v>
      </c>
      <c r="I20" s="16">
        <v>2600</v>
      </c>
      <c r="J20" s="16">
        <v>3200</v>
      </c>
      <c r="K20" s="16">
        <v>3500</v>
      </c>
      <c r="L20" s="16">
        <v>2400</v>
      </c>
      <c r="M20" s="16">
        <v>2200</v>
      </c>
      <c r="N20" s="17">
        <f t="shared" si="4"/>
        <v>35400</v>
      </c>
      <c r="O20" s="23">
        <f>SUM('Haushalt 2027'!J23:J26)</f>
        <v>33300</v>
      </c>
      <c r="P20" s="17">
        <f t="shared" si="5"/>
        <v>2100</v>
      </c>
      <c r="Q20" s="5"/>
    </row>
    <row r="21" spans="1:17">
      <c r="A21" s="5" t="s">
        <v>191</v>
      </c>
      <c r="B21" s="16">
        <v>0</v>
      </c>
      <c r="C21" s="16">
        <v>0</v>
      </c>
      <c r="D21" s="16">
        <v>18000</v>
      </c>
      <c r="E21" s="16">
        <v>0</v>
      </c>
      <c r="F21" s="16">
        <v>6000</v>
      </c>
      <c r="G21" s="16">
        <v>11000</v>
      </c>
      <c r="H21" s="16">
        <v>0</v>
      </c>
      <c r="I21" s="16">
        <v>0</v>
      </c>
      <c r="J21" s="16">
        <v>0</v>
      </c>
      <c r="K21" s="16">
        <v>0</v>
      </c>
      <c r="L21" s="16">
        <v>0</v>
      </c>
      <c r="M21" s="16">
        <v>0</v>
      </c>
      <c r="N21" s="17">
        <f t="shared" si="4"/>
        <v>35000</v>
      </c>
      <c r="O21" s="23">
        <f>SUM('Haushalt 2027'!J27)</f>
        <v>35000</v>
      </c>
      <c r="P21" s="17">
        <f t="shared" si="5"/>
        <v>0</v>
      </c>
      <c r="Q21" s="5"/>
    </row>
    <row r="22" spans="1:17">
      <c r="A22" s="5" t="s">
        <v>192</v>
      </c>
      <c r="B22" s="16">
        <v>900</v>
      </c>
      <c r="C22" s="16">
        <v>900</v>
      </c>
      <c r="D22" s="16">
        <v>1000</v>
      </c>
      <c r="E22" s="16">
        <v>900</v>
      </c>
      <c r="F22" s="16">
        <v>900</v>
      </c>
      <c r="G22" s="16">
        <v>900</v>
      </c>
      <c r="H22" s="16">
        <v>900</v>
      </c>
      <c r="I22" s="16">
        <v>900</v>
      </c>
      <c r="J22" s="16">
        <v>900</v>
      </c>
      <c r="K22" s="16">
        <v>900</v>
      </c>
      <c r="L22" s="16">
        <v>1000</v>
      </c>
      <c r="M22" s="16">
        <v>1200</v>
      </c>
      <c r="N22" s="17">
        <f t="shared" si="4"/>
        <v>11300</v>
      </c>
      <c r="O22" s="23">
        <f>SUM('Haushalt 2027'!J28)</f>
        <v>3300</v>
      </c>
      <c r="P22" s="17">
        <f t="shared" si="5"/>
        <v>8000</v>
      </c>
      <c r="Q22" s="5"/>
    </row>
    <row r="23" spans="1:17" ht="14.3">
      <c r="A23" s="25" t="s">
        <v>222</v>
      </c>
      <c r="B23" s="26">
        <f t="shared" ref="B23:N23" si="6">SUM(B17:B22)</f>
        <v>17605</v>
      </c>
      <c r="C23" s="26">
        <f t="shared" si="6"/>
        <v>12405</v>
      </c>
      <c r="D23" s="26">
        <f t="shared" si="6"/>
        <v>30905</v>
      </c>
      <c r="E23" s="26">
        <f t="shared" si="6"/>
        <v>11905</v>
      </c>
      <c r="F23" s="26">
        <f t="shared" si="6"/>
        <v>18205</v>
      </c>
      <c r="G23" s="26">
        <f t="shared" si="6"/>
        <v>24805</v>
      </c>
      <c r="H23" s="26">
        <f t="shared" si="6"/>
        <v>12605</v>
      </c>
      <c r="I23" s="26">
        <f t="shared" si="6"/>
        <v>11005</v>
      </c>
      <c r="J23" s="26">
        <f t="shared" si="6"/>
        <v>11905</v>
      </c>
      <c r="K23" s="26">
        <f t="shared" si="6"/>
        <v>12705</v>
      </c>
      <c r="L23" s="26">
        <f t="shared" si="6"/>
        <v>12905</v>
      </c>
      <c r="M23" s="26">
        <f t="shared" si="6"/>
        <v>14405</v>
      </c>
      <c r="N23" s="26">
        <f t="shared" si="6"/>
        <v>191360</v>
      </c>
      <c r="O23" s="27">
        <f>'Haushalt 2027'!J29</f>
        <v>190366</v>
      </c>
      <c r="P23" s="26">
        <f t="shared" si="5"/>
        <v>994</v>
      </c>
      <c r="Q23" s="5"/>
    </row>
    <row r="24" spans="1:17">
      <c r="A24" s="5"/>
      <c r="B24" s="17"/>
      <c r="C24" s="17"/>
      <c r="D24" s="17"/>
      <c r="E24" s="17"/>
      <c r="F24" s="17"/>
      <c r="G24" s="17"/>
      <c r="H24" s="17"/>
      <c r="I24" s="17"/>
      <c r="J24" s="17"/>
      <c r="K24" s="17"/>
      <c r="L24" s="17"/>
      <c r="M24" s="17"/>
      <c r="N24" s="17"/>
      <c r="O24" s="17"/>
      <c r="P24" s="17"/>
      <c r="Q24" s="5"/>
    </row>
    <row r="25" spans="1:17" ht="14.3">
      <c r="A25" s="29" t="s">
        <v>223</v>
      </c>
      <c r="B25" s="30">
        <f t="shared" ref="B25:M25" si="7">B14-B23</f>
        <v>-10805</v>
      </c>
      <c r="C25" s="30">
        <f t="shared" si="7"/>
        <v>-5305</v>
      </c>
      <c r="D25" s="30">
        <f t="shared" si="7"/>
        <v>11295</v>
      </c>
      <c r="E25" s="30">
        <f t="shared" si="7"/>
        <v>50345</v>
      </c>
      <c r="F25" s="30">
        <f t="shared" si="7"/>
        <v>-6405</v>
      </c>
      <c r="G25" s="30">
        <f t="shared" si="7"/>
        <v>-4805</v>
      </c>
      <c r="H25" s="30">
        <f t="shared" si="7"/>
        <v>-1805</v>
      </c>
      <c r="I25" s="30">
        <f t="shared" si="7"/>
        <v>-1205</v>
      </c>
      <c r="J25" s="30">
        <f t="shared" si="7"/>
        <v>4295</v>
      </c>
      <c r="K25" s="30">
        <f t="shared" si="7"/>
        <v>95</v>
      </c>
      <c r="L25" s="30">
        <f t="shared" si="7"/>
        <v>-3305</v>
      </c>
      <c r="M25" s="30">
        <f t="shared" si="7"/>
        <v>-5505</v>
      </c>
      <c r="N25" s="30">
        <f>SUM(B25:M25)</f>
        <v>26890</v>
      </c>
      <c r="O25" s="30"/>
      <c r="P25" s="30"/>
      <c r="Q25" s="5"/>
    </row>
    <row r="26" spans="1:17" ht="14.3">
      <c r="A26" s="31" t="s">
        <v>224</v>
      </c>
      <c r="B26" s="32">
        <f t="shared" ref="B26:M26" si="8">B5+B25</f>
        <v>14195</v>
      </c>
      <c r="C26" s="32">
        <f t="shared" si="8"/>
        <v>8890</v>
      </c>
      <c r="D26" s="32">
        <f t="shared" si="8"/>
        <v>20185</v>
      </c>
      <c r="E26" s="32">
        <f t="shared" si="8"/>
        <v>70530</v>
      </c>
      <c r="F26" s="32">
        <f t="shared" si="8"/>
        <v>64125</v>
      </c>
      <c r="G26" s="32">
        <f t="shared" si="8"/>
        <v>59320</v>
      </c>
      <c r="H26" s="32">
        <f t="shared" si="8"/>
        <v>57515</v>
      </c>
      <c r="I26" s="32">
        <f t="shared" si="8"/>
        <v>56310</v>
      </c>
      <c r="J26" s="32">
        <f t="shared" si="8"/>
        <v>60605</v>
      </c>
      <c r="K26" s="32">
        <f t="shared" si="8"/>
        <v>60700</v>
      </c>
      <c r="L26" s="32">
        <f t="shared" si="8"/>
        <v>57395</v>
      </c>
      <c r="M26" s="32">
        <f t="shared" si="8"/>
        <v>51890</v>
      </c>
      <c r="N26" s="32">
        <f>M26</f>
        <v>51890</v>
      </c>
      <c r="O26" s="32"/>
      <c r="P26" s="32"/>
      <c r="Q26" s="5"/>
    </row>
    <row r="27" spans="1:17" ht="14.3">
      <c r="A27" s="29" t="s">
        <v>45</v>
      </c>
      <c r="B27" s="30">
        <f>Annahmen!B8</f>
        <v>15000</v>
      </c>
      <c r="C27" s="30">
        <f>Annahmen!B8</f>
        <v>15000</v>
      </c>
      <c r="D27" s="30">
        <f>Annahmen!B8</f>
        <v>15000</v>
      </c>
      <c r="E27" s="30">
        <f>Annahmen!B8</f>
        <v>15000</v>
      </c>
      <c r="F27" s="30">
        <f>Annahmen!B8</f>
        <v>15000</v>
      </c>
      <c r="G27" s="30">
        <f>Annahmen!B8</f>
        <v>15000</v>
      </c>
      <c r="H27" s="30">
        <f>Annahmen!B8</f>
        <v>15000</v>
      </c>
      <c r="I27" s="30">
        <f>Annahmen!B8</f>
        <v>15000</v>
      </c>
      <c r="J27" s="30">
        <f>Annahmen!B8</f>
        <v>15000</v>
      </c>
      <c r="K27" s="30">
        <f>Annahmen!B8</f>
        <v>15000</v>
      </c>
      <c r="L27" s="30">
        <f>Annahmen!B8</f>
        <v>15000</v>
      </c>
      <c r="M27" s="30">
        <f>Annahmen!B8</f>
        <v>15000</v>
      </c>
      <c r="N27" s="30">
        <f>MIN(B27:M27)</f>
        <v>15000</v>
      </c>
      <c r="O27" s="30"/>
      <c r="P27" s="30"/>
      <c r="Q27" s="5"/>
    </row>
    <row r="28" spans="1:17" ht="14.3">
      <c r="A28" s="33" t="s">
        <v>225</v>
      </c>
      <c r="B28" s="34">
        <f t="shared" ref="B28:M28" si="9">B26-B27</f>
        <v>-805</v>
      </c>
      <c r="C28" s="34">
        <f t="shared" si="9"/>
        <v>-6110</v>
      </c>
      <c r="D28" s="34">
        <f t="shared" si="9"/>
        <v>5185</v>
      </c>
      <c r="E28" s="34">
        <f t="shared" si="9"/>
        <v>55530</v>
      </c>
      <c r="F28" s="34">
        <f t="shared" si="9"/>
        <v>49125</v>
      </c>
      <c r="G28" s="34">
        <f t="shared" si="9"/>
        <v>44320</v>
      </c>
      <c r="H28" s="34">
        <f t="shared" si="9"/>
        <v>42515</v>
      </c>
      <c r="I28" s="34">
        <f t="shared" si="9"/>
        <v>41310</v>
      </c>
      <c r="J28" s="34">
        <f t="shared" si="9"/>
        <v>45605</v>
      </c>
      <c r="K28" s="34">
        <f t="shared" si="9"/>
        <v>45700</v>
      </c>
      <c r="L28" s="34">
        <f t="shared" si="9"/>
        <v>42395</v>
      </c>
      <c r="M28" s="34">
        <f t="shared" si="9"/>
        <v>36890</v>
      </c>
      <c r="N28" s="34">
        <f>MIN(B28:M28)</f>
        <v>-6110</v>
      </c>
      <c r="O28" s="34"/>
      <c r="P28" s="34"/>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row r="31" spans="1:17">
      <c r="A31" s="5"/>
      <c r="B31" s="5"/>
      <c r="C31" s="5"/>
      <c r="D31" s="5"/>
      <c r="E31" s="5"/>
      <c r="F31" s="5"/>
      <c r="G31" s="5"/>
      <c r="H31" s="5"/>
      <c r="I31" s="5"/>
      <c r="J31" s="5"/>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c r="A36" s="5"/>
      <c r="B36" s="5"/>
      <c r="C36" s="5"/>
      <c r="D36" s="5"/>
      <c r="E36" s="5"/>
      <c r="F36" s="5"/>
      <c r="G36" s="5"/>
      <c r="H36" s="5"/>
      <c r="I36" s="5"/>
      <c r="J36" s="5"/>
      <c r="K36" s="5"/>
      <c r="L36" s="5"/>
      <c r="M36" s="5"/>
      <c r="N36" s="5"/>
      <c r="O36" s="5"/>
      <c r="P36" s="5"/>
      <c r="Q36" s="5"/>
    </row>
    <row r="37" spans="1:17">
      <c r="A37" s="5"/>
      <c r="B37" s="5"/>
      <c r="C37" s="5"/>
      <c r="D37" s="5"/>
      <c r="E37" s="5"/>
      <c r="F37" s="5"/>
      <c r="G37" s="5"/>
      <c r="H37" s="5"/>
      <c r="I37" s="5"/>
      <c r="J37" s="5"/>
      <c r="K37" s="5"/>
      <c r="L37" s="5"/>
      <c r="M37" s="5"/>
      <c r="N37" s="5"/>
      <c r="O37" s="5"/>
      <c r="P37" s="5"/>
      <c r="Q37" s="5"/>
    </row>
    <row r="38" spans="1:17">
      <c r="A38" s="5"/>
      <c r="B38" s="5"/>
      <c r="C38" s="5"/>
      <c r="D38" s="5"/>
      <c r="E38" s="5"/>
      <c r="F38" s="5"/>
      <c r="G38" s="5"/>
      <c r="H38" s="5"/>
      <c r="I38" s="5"/>
      <c r="J38" s="5"/>
      <c r="K38" s="5"/>
      <c r="L38" s="5"/>
      <c r="M38" s="5"/>
      <c r="N38" s="5"/>
      <c r="O38" s="5"/>
      <c r="P38" s="5"/>
      <c r="Q38" s="5"/>
    </row>
    <row r="39" spans="1:17">
      <c r="A39" s="5"/>
      <c r="B39" s="5"/>
      <c r="C39" s="5"/>
      <c r="D39" s="5"/>
      <c r="E39" s="5"/>
      <c r="F39" s="5"/>
      <c r="G39" s="5"/>
      <c r="H39" s="5"/>
      <c r="I39" s="5"/>
      <c r="J39" s="5"/>
      <c r="K39" s="5"/>
      <c r="L39" s="5"/>
      <c r="M39" s="5"/>
      <c r="N39" s="5"/>
      <c r="O39" s="5"/>
      <c r="P39" s="5"/>
      <c r="Q39" s="5"/>
    </row>
    <row r="40" spans="1:17">
      <c r="A40" s="5"/>
      <c r="B40" s="5"/>
      <c r="C40" s="5"/>
      <c r="D40" s="5"/>
      <c r="E40" s="5"/>
      <c r="F40" s="5"/>
      <c r="G40" s="5"/>
      <c r="H40" s="5"/>
      <c r="I40" s="5"/>
      <c r="J40" s="5"/>
      <c r="K40" s="5"/>
      <c r="L40" s="5"/>
      <c r="M40" s="5"/>
      <c r="N40" s="5"/>
      <c r="O40" s="5"/>
      <c r="P40" s="5"/>
      <c r="Q40" s="5"/>
    </row>
  </sheetData>
  <mergeCells count="2">
    <mergeCell ref="A1:P1"/>
    <mergeCell ref="A2:P2"/>
  </mergeCells>
  <conditionalFormatting sqref="B28:M28">
    <cfRule type="cellIs" dxfId="2"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sqref="A1:H1"/>
    </sheetView>
  </sheetViews>
  <sheetFormatPr baseColWidth="10" defaultColWidth="8.88671875" defaultRowHeight="13.6"/>
  <cols>
    <col min="1" max="1" width="31" customWidth="1"/>
    <col min="2" max="8" width="18" customWidth="1"/>
  </cols>
  <sheetData>
    <row r="1" spans="1:17" ht="25.3" customHeight="1">
      <c r="A1" s="39" t="s">
        <v>226</v>
      </c>
      <c r="B1" s="39"/>
      <c r="C1" s="39"/>
      <c r="D1" s="39"/>
      <c r="E1" s="39"/>
      <c r="F1" s="39"/>
      <c r="G1" s="39"/>
      <c r="H1" s="39"/>
      <c r="I1" s="5"/>
      <c r="J1" s="5"/>
      <c r="K1" s="5"/>
      <c r="L1" s="5"/>
      <c r="M1" s="5"/>
      <c r="N1" s="5"/>
      <c r="O1" s="5"/>
      <c r="P1" s="5"/>
      <c r="Q1" s="5"/>
    </row>
    <row r="2" spans="1:17" ht="30.75" customHeight="1">
      <c r="A2" s="37" t="s">
        <v>227</v>
      </c>
      <c r="B2" s="37"/>
      <c r="C2" s="37"/>
      <c r="D2" s="37"/>
      <c r="E2" s="37"/>
      <c r="F2" s="37"/>
      <c r="G2" s="37"/>
      <c r="H2" s="37"/>
      <c r="I2" s="5"/>
      <c r="J2" s="5"/>
      <c r="K2" s="5"/>
      <c r="L2" s="5"/>
      <c r="M2" s="5"/>
      <c r="N2" s="5"/>
      <c r="O2" s="5"/>
      <c r="P2" s="5"/>
      <c r="Q2" s="5"/>
    </row>
    <row r="3" spans="1:17">
      <c r="A3" s="5"/>
      <c r="B3" s="5"/>
      <c r="C3" s="5"/>
      <c r="D3" s="5"/>
      <c r="E3" s="5"/>
      <c r="F3" s="5"/>
      <c r="G3" s="5"/>
      <c r="H3" s="5"/>
      <c r="I3" s="5"/>
      <c r="J3" s="5"/>
      <c r="K3" s="5"/>
      <c r="L3" s="5"/>
      <c r="M3" s="5"/>
      <c r="N3" s="5"/>
      <c r="O3" s="5"/>
      <c r="P3" s="5"/>
      <c r="Q3" s="5"/>
    </row>
    <row r="4" spans="1:17" ht="14.3">
      <c r="A4" s="1" t="s">
        <v>157</v>
      </c>
      <c r="B4" s="1" t="s">
        <v>165</v>
      </c>
      <c r="C4" s="1" t="s">
        <v>228</v>
      </c>
      <c r="D4" s="1" t="s">
        <v>229</v>
      </c>
      <c r="E4" s="1" t="s">
        <v>230</v>
      </c>
      <c r="F4" s="1" t="s">
        <v>231</v>
      </c>
      <c r="G4" s="1" t="s">
        <v>232</v>
      </c>
      <c r="H4" s="1" t="s">
        <v>233</v>
      </c>
      <c r="I4" s="5"/>
      <c r="J4" s="5"/>
      <c r="K4" s="5"/>
      <c r="L4" s="5"/>
      <c r="M4" s="5"/>
      <c r="N4" s="5"/>
      <c r="O4" s="5"/>
      <c r="P4" s="5"/>
      <c r="Q4" s="5"/>
    </row>
    <row r="5" spans="1:17">
      <c r="A5" s="5" t="s">
        <v>167</v>
      </c>
      <c r="B5" s="23">
        <f>'Haushalt 2027'!J5</f>
        <v>69000</v>
      </c>
      <c r="C5" s="18">
        <v>1</v>
      </c>
      <c r="D5" s="17">
        <f t="shared" ref="D5:D13" si="0">B5*C5</f>
        <v>69000</v>
      </c>
      <c r="E5" s="18">
        <v>0.97</v>
      </c>
      <c r="F5" s="17">
        <f t="shared" ref="F5:F13" si="1">B5*E5</f>
        <v>66930</v>
      </c>
      <c r="G5" s="18">
        <v>1.03</v>
      </c>
      <c r="H5" s="17">
        <f t="shared" ref="H5:H13" si="2">B5*G5</f>
        <v>71070</v>
      </c>
      <c r="I5" s="5"/>
      <c r="J5" s="5"/>
      <c r="K5" s="5"/>
      <c r="L5" s="5"/>
      <c r="M5" s="5"/>
      <c r="N5" s="5"/>
      <c r="O5" s="5"/>
      <c r="P5" s="5"/>
      <c r="Q5" s="5"/>
    </row>
    <row r="6" spans="1:17">
      <c r="A6" s="5" t="s">
        <v>169</v>
      </c>
      <c r="B6" s="23">
        <f>'Haushalt 2027'!J6</f>
        <v>21000</v>
      </c>
      <c r="C6" s="18">
        <v>1</v>
      </c>
      <c r="D6" s="17">
        <f t="shared" si="0"/>
        <v>21000</v>
      </c>
      <c r="E6" s="18">
        <v>0.85</v>
      </c>
      <c r="F6" s="17">
        <f t="shared" si="1"/>
        <v>17850</v>
      </c>
      <c r="G6" s="18">
        <v>1.1000000000000001</v>
      </c>
      <c r="H6" s="17">
        <f t="shared" si="2"/>
        <v>23100.000000000004</v>
      </c>
      <c r="I6" s="5"/>
      <c r="J6" s="5"/>
      <c r="K6" s="5"/>
      <c r="L6" s="5"/>
      <c r="M6" s="5"/>
      <c r="N6" s="5"/>
      <c r="O6" s="5"/>
      <c r="P6" s="5"/>
      <c r="Q6" s="5"/>
    </row>
    <row r="7" spans="1:17">
      <c r="A7" s="5" t="s">
        <v>131</v>
      </c>
      <c r="B7" s="23">
        <f>'Haushalt 2027'!J7</f>
        <v>20250</v>
      </c>
      <c r="C7" s="18">
        <v>1</v>
      </c>
      <c r="D7" s="17">
        <f t="shared" si="0"/>
        <v>20250</v>
      </c>
      <c r="E7" s="18">
        <v>0.75</v>
      </c>
      <c r="F7" s="17">
        <f t="shared" si="1"/>
        <v>15187.5</v>
      </c>
      <c r="G7" s="18">
        <v>1.1000000000000001</v>
      </c>
      <c r="H7" s="17">
        <f t="shared" si="2"/>
        <v>22275</v>
      </c>
      <c r="I7" s="5"/>
      <c r="J7" s="5"/>
      <c r="K7" s="5"/>
      <c r="L7" s="5"/>
      <c r="M7" s="5"/>
      <c r="N7" s="5"/>
      <c r="O7" s="5"/>
      <c r="P7" s="5"/>
      <c r="Q7" s="5"/>
    </row>
    <row r="8" spans="1:17">
      <c r="A8" s="5" t="s">
        <v>234</v>
      </c>
      <c r="B8" s="23">
        <f>SUM('Haushalt 2027'!J8:J11)</f>
        <v>79800</v>
      </c>
      <c r="C8" s="18">
        <v>1</v>
      </c>
      <c r="D8" s="17">
        <f t="shared" si="0"/>
        <v>79800</v>
      </c>
      <c r="E8" s="18">
        <v>0.88</v>
      </c>
      <c r="F8" s="17">
        <f t="shared" si="1"/>
        <v>70224</v>
      </c>
      <c r="G8" s="18">
        <v>1.08</v>
      </c>
      <c r="H8" s="17">
        <f t="shared" si="2"/>
        <v>86184</v>
      </c>
      <c r="I8" s="5"/>
      <c r="J8" s="5"/>
      <c r="K8" s="5"/>
      <c r="L8" s="5"/>
      <c r="M8" s="5"/>
      <c r="N8" s="5"/>
      <c r="O8" s="5"/>
      <c r="P8" s="5"/>
      <c r="Q8" s="5"/>
    </row>
    <row r="9" spans="1:17">
      <c r="A9" s="5" t="s">
        <v>178</v>
      </c>
      <c r="B9" s="23">
        <f>SUM('Haushalt 2027'!J12:J13)</f>
        <v>5800</v>
      </c>
      <c r="C9" s="18">
        <v>1</v>
      </c>
      <c r="D9" s="17">
        <f t="shared" si="0"/>
        <v>5800</v>
      </c>
      <c r="E9" s="18">
        <v>0.95</v>
      </c>
      <c r="F9" s="17">
        <f t="shared" si="1"/>
        <v>5510</v>
      </c>
      <c r="G9" s="18">
        <v>1.05</v>
      </c>
      <c r="H9" s="17">
        <f t="shared" si="2"/>
        <v>6090</v>
      </c>
      <c r="I9" s="5"/>
      <c r="J9" s="5"/>
      <c r="K9" s="5"/>
      <c r="L9" s="5"/>
      <c r="M9" s="5"/>
      <c r="N9" s="5"/>
      <c r="O9" s="5"/>
      <c r="P9" s="5"/>
      <c r="Q9" s="5"/>
    </row>
    <row r="10" spans="1:17">
      <c r="A10" s="5" t="s">
        <v>235</v>
      </c>
      <c r="B10" s="23">
        <f>'Haushalt 2027'!J16</f>
        <v>52866</v>
      </c>
      <c r="C10" s="18">
        <v>1</v>
      </c>
      <c r="D10" s="17">
        <f t="shared" si="0"/>
        <v>52866</v>
      </c>
      <c r="E10" s="18">
        <v>1.05</v>
      </c>
      <c r="F10" s="17">
        <f t="shared" si="1"/>
        <v>55509.3</v>
      </c>
      <c r="G10" s="18">
        <v>1</v>
      </c>
      <c r="H10" s="17">
        <f t="shared" si="2"/>
        <v>52866</v>
      </c>
      <c r="I10" s="5"/>
      <c r="J10" s="5"/>
      <c r="K10" s="5"/>
      <c r="L10" s="5"/>
      <c r="M10" s="5"/>
      <c r="N10" s="5"/>
      <c r="O10" s="5"/>
      <c r="P10" s="5"/>
      <c r="Q10" s="5"/>
    </row>
    <row r="11" spans="1:17">
      <c r="A11" s="5" t="s">
        <v>236</v>
      </c>
      <c r="B11" s="23">
        <f>SUM('Haushalt 2027'!J17:J22)</f>
        <v>65900</v>
      </c>
      <c r="C11" s="18">
        <v>1</v>
      </c>
      <c r="D11" s="17">
        <f t="shared" si="0"/>
        <v>65900</v>
      </c>
      <c r="E11" s="18">
        <v>1.1000000000000001</v>
      </c>
      <c r="F11" s="17">
        <f t="shared" si="1"/>
        <v>72490</v>
      </c>
      <c r="G11" s="18">
        <v>0.97</v>
      </c>
      <c r="H11" s="17">
        <f t="shared" si="2"/>
        <v>63923</v>
      </c>
      <c r="I11" s="5"/>
      <c r="J11" s="5"/>
      <c r="K11" s="5"/>
      <c r="L11" s="5"/>
      <c r="M11" s="5"/>
      <c r="N11" s="5"/>
      <c r="O11" s="5"/>
      <c r="P11" s="5"/>
      <c r="Q11" s="5"/>
    </row>
    <row r="12" spans="1:17">
      <c r="A12" s="5" t="s">
        <v>237</v>
      </c>
      <c r="B12" s="23">
        <f>SUM('Haushalt 2027'!J23:J26,'Haushalt 2027'!J28)</f>
        <v>36600</v>
      </c>
      <c r="C12" s="18">
        <v>1</v>
      </c>
      <c r="D12" s="17">
        <f t="shared" si="0"/>
        <v>36600</v>
      </c>
      <c r="E12" s="18">
        <v>1.05</v>
      </c>
      <c r="F12" s="17">
        <f t="shared" si="1"/>
        <v>38430</v>
      </c>
      <c r="G12" s="18">
        <v>1</v>
      </c>
      <c r="H12" s="17">
        <f t="shared" si="2"/>
        <v>36600</v>
      </c>
      <c r="I12" s="5"/>
      <c r="J12" s="5"/>
      <c r="K12" s="5"/>
      <c r="L12" s="5"/>
      <c r="M12" s="5"/>
      <c r="N12" s="5"/>
      <c r="O12" s="5"/>
      <c r="P12" s="5"/>
      <c r="Q12" s="5"/>
    </row>
    <row r="13" spans="1:17">
      <c r="A13" s="5" t="s">
        <v>191</v>
      </c>
      <c r="B13" s="23">
        <f>'Haushalt 2027'!J27</f>
        <v>35000</v>
      </c>
      <c r="C13" s="18">
        <v>1</v>
      </c>
      <c r="D13" s="17">
        <f t="shared" si="0"/>
        <v>35000</v>
      </c>
      <c r="E13" s="18">
        <v>1.1000000000000001</v>
      </c>
      <c r="F13" s="17">
        <f t="shared" si="1"/>
        <v>38500</v>
      </c>
      <c r="G13" s="18">
        <v>1</v>
      </c>
      <c r="H13" s="17">
        <f t="shared" si="2"/>
        <v>35000</v>
      </c>
      <c r="I13" s="5"/>
      <c r="J13" s="5"/>
      <c r="K13" s="5"/>
      <c r="L13" s="5"/>
      <c r="M13" s="5"/>
      <c r="N13" s="5"/>
      <c r="O13" s="5"/>
      <c r="P13" s="5"/>
      <c r="Q13" s="5"/>
    </row>
    <row r="14" spans="1:17">
      <c r="A14" s="5"/>
      <c r="B14" s="17"/>
      <c r="C14" s="17"/>
      <c r="D14" s="17"/>
      <c r="E14" s="17"/>
      <c r="F14" s="17"/>
      <c r="G14" s="17"/>
      <c r="H14" s="17"/>
      <c r="I14" s="5"/>
      <c r="J14" s="5"/>
      <c r="K14" s="5"/>
      <c r="L14" s="5"/>
      <c r="M14" s="5"/>
      <c r="N14" s="5"/>
      <c r="O14" s="5"/>
      <c r="P14" s="5"/>
      <c r="Q14" s="5"/>
    </row>
    <row r="15" spans="1:17" ht="14.3">
      <c r="A15" s="19" t="s">
        <v>238</v>
      </c>
      <c r="B15" s="20"/>
      <c r="C15" s="20"/>
      <c r="D15" s="20"/>
      <c r="E15" s="20"/>
      <c r="F15" s="20"/>
      <c r="G15" s="20"/>
      <c r="H15" s="20"/>
      <c r="I15" s="5"/>
      <c r="J15" s="5"/>
      <c r="K15" s="5"/>
      <c r="L15" s="5"/>
      <c r="M15" s="5"/>
      <c r="N15" s="5"/>
      <c r="O15" s="5"/>
      <c r="P15" s="5"/>
      <c r="Q15" s="5"/>
    </row>
    <row r="16" spans="1:17" ht="14.3">
      <c r="A16" s="5" t="s">
        <v>179</v>
      </c>
      <c r="B16" s="17"/>
      <c r="C16" s="34" t="s">
        <v>239</v>
      </c>
      <c r="D16" s="34">
        <f>SUM(D5:D9)</f>
        <v>195850</v>
      </c>
      <c r="E16" s="34" t="s">
        <v>240</v>
      </c>
      <c r="F16" s="34">
        <f>SUM(F5:F9)</f>
        <v>175701.5</v>
      </c>
      <c r="G16" s="34" t="s">
        <v>241</v>
      </c>
      <c r="H16" s="34">
        <f>SUM(H5:H9)</f>
        <v>208719</v>
      </c>
      <c r="I16" s="5"/>
      <c r="J16" s="5"/>
      <c r="K16" s="5"/>
      <c r="L16" s="5"/>
      <c r="M16" s="5"/>
      <c r="N16" s="5"/>
      <c r="O16" s="5"/>
      <c r="P16" s="5"/>
      <c r="Q16" s="5"/>
    </row>
    <row r="17" spans="1:17" ht="14.3">
      <c r="A17" s="5" t="s">
        <v>193</v>
      </c>
      <c r="B17" s="17"/>
      <c r="C17" s="34"/>
      <c r="D17" s="34">
        <f>SUM(D10:D13)</f>
        <v>190366</v>
      </c>
      <c r="E17" s="34"/>
      <c r="F17" s="34">
        <f>SUM(F10:F13)</f>
        <v>204929.3</v>
      </c>
      <c r="G17" s="34"/>
      <c r="H17" s="34">
        <f>SUM(H10:H13)</f>
        <v>188389</v>
      </c>
      <c r="I17" s="5"/>
      <c r="J17" s="5"/>
      <c r="K17" s="5"/>
      <c r="L17" s="5"/>
      <c r="M17" s="5"/>
      <c r="N17" s="5"/>
      <c r="O17" s="5"/>
      <c r="P17" s="5"/>
      <c r="Q17" s="5"/>
    </row>
    <row r="18" spans="1:17" ht="14.3">
      <c r="A18" s="5" t="s">
        <v>242</v>
      </c>
      <c r="B18" s="17"/>
      <c r="C18" s="34"/>
      <c r="D18" s="34">
        <f>D16-D17</f>
        <v>5484</v>
      </c>
      <c r="E18" s="34"/>
      <c r="F18" s="34">
        <f>F16-F17</f>
        <v>-29227.799999999988</v>
      </c>
      <c r="G18" s="34"/>
      <c r="H18" s="34">
        <f>H16-H17</f>
        <v>20330</v>
      </c>
      <c r="I18" s="5"/>
      <c r="J18" s="5"/>
      <c r="K18" s="5"/>
      <c r="L18" s="5"/>
      <c r="M18" s="5"/>
      <c r="N18" s="5"/>
      <c r="O18" s="5"/>
      <c r="P18" s="5"/>
      <c r="Q18" s="5"/>
    </row>
    <row r="19" spans="1:17">
      <c r="A19" s="5"/>
      <c r="B19" s="5"/>
      <c r="C19" s="5"/>
      <c r="D19" s="5"/>
      <c r="E19" s="5"/>
      <c r="F19" s="5"/>
      <c r="G19" s="5"/>
      <c r="H19" s="5"/>
      <c r="I19" s="5"/>
      <c r="J19" s="5"/>
      <c r="K19" s="5"/>
      <c r="L19" s="5"/>
      <c r="M19" s="5"/>
      <c r="N19" s="5"/>
      <c r="O19" s="5"/>
      <c r="P19" s="5"/>
      <c r="Q19" s="5"/>
    </row>
    <row r="20" spans="1:17">
      <c r="A20" s="5"/>
      <c r="B20" s="5"/>
      <c r="C20" s="5"/>
      <c r="D20" s="5"/>
      <c r="E20" s="5"/>
      <c r="F20" s="5"/>
      <c r="G20" s="5"/>
      <c r="H20" s="5"/>
      <c r="I20" s="5"/>
      <c r="J20" s="5"/>
      <c r="K20" s="5"/>
      <c r="L20" s="5"/>
      <c r="M20" s="5"/>
      <c r="N20" s="5"/>
      <c r="O20" s="5"/>
      <c r="P20" s="5"/>
      <c r="Q20" s="5"/>
    </row>
    <row r="21" spans="1:17">
      <c r="A21" s="5"/>
      <c r="B21" s="5"/>
      <c r="C21" s="5"/>
      <c r="D21" s="5"/>
      <c r="E21" s="5"/>
      <c r="F21" s="5"/>
      <c r="G21" s="5"/>
      <c r="H21" s="5"/>
      <c r="I21" s="5"/>
      <c r="J21" s="5"/>
      <c r="K21" s="5"/>
      <c r="L21" s="5"/>
      <c r="M21" s="5"/>
      <c r="N21" s="5"/>
      <c r="O21" s="5"/>
      <c r="P21" s="5"/>
      <c r="Q21" s="5"/>
    </row>
    <row r="22" spans="1:17">
      <c r="A22" s="5"/>
      <c r="B22" s="5"/>
      <c r="C22" s="5"/>
      <c r="D22" s="5"/>
      <c r="E22" s="5"/>
      <c r="F22" s="5"/>
      <c r="G22" s="5"/>
      <c r="H22" s="5"/>
      <c r="I22" s="5"/>
      <c r="J22" s="5"/>
      <c r="K22" s="5"/>
      <c r="L22" s="5"/>
      <c r="M22" s="5"/>
      <c r="N22" s="5"/>
      <c r="O22" s="5"/>
      <c r="P22" s="5"/>
      <c r="Q22" s="5"/>
    </row>
    <row r="23" spans="1:17">
      <c r="A23" s="5"/>
      <c r="B23" s="5"/>
      <c r="C23" s="5"/>
      <c r="D23" s="5"/>
      <c r="E23" s="5"/>
      <c r="F23" s="5"/>
      <c r="G23" s="5"/>
      <c r="H23" s="5"/>
      <c r="I23" s="5"/>
      <c r="J23" s="5"/>
      <c r="K23" s="5"/>
      <c r="L23" s="5"/>
      <c r="M23" s="5"/>
      <c r="N23" s="5"/>
      <c r="O23" s="5"/>
      <c r="P23" s="5"/>
      <c r="Q23" s="5"/>
    </row>
    <row r="24" spans="1:17">
      <c r="A24" s="5"/>
      <c r="B24" s="5"/>
      <c r="C24" s="5"/>
      <c r="D24" s="5"/>
      <c r="E24" s="5"/>
      <c r="F24" s="5"/>
      <c r="G24" s="5"/>
      <c r="H24" s="5"/>
      <c r="I24" s="5"/>
      <c r="J24" s="5"/>
      <c r="K24" s="5"/>
      <c r="L24" s="5"/>
      <c r="M24" s="5"/>
      <c r="N24" s="5"/>
      <c r="O24" s="5"/>
      <c r="P24" s="5"/>
      <c r="Q24" s="5"/>
    </row>
    <row r="25" spans="1:17">
      <c r="A25" s="5"/>
      <c r="B25" s="5"/>
      <c r="C25" s="5"/>
      <c r="D25" s="5"/>
      <c r="E25" s="5"/>
      <c r="F25" s="5"/>
      <c r="G25" s="5"/>
      <c r="H25" s="5"/>
      <c r="I25" s="5"/>
      <c r="J25" s="5"/>
      <c r="K25" s="5"/>
      <c r="L25" s="5"/>
      <c r="M25" s="5"/>
      <c r="N25" s="5"/>
      <c r="O25" s="5"/>
      <c r="P25" s="5"/>
      <c r="Q25" s="5"/>
    </row>
    <row r="26" spans="1:17">
      <c r="A26" s="5"/>
      <c r="B26" s="5"/>
      <c r="C26" s="5"/>
      <c r="D26" s="5"/>
      <c r="E26" s="5"/>
      <c r="F26" s="5"/>
      <c r="G26" s="5"/>
      <c r="H26" s="5"/>
      <c r="I26" s="5"/>
      <c r="J26" s="5"/>
      <c r="K26" s="5"/>
      <c r="L26" s="5"/>
      <c r="M26" s="5"/>
      <c r="N26" s="5"/>
      <c r="O26" s="5"/>
      <c r="P26" s="5"/>
      <c r="Q26" s="5"/>
    </row>
    <row r="27" spans="1:17">
      <c r="A27" s="5"/>
      <c r="B27" s="5"/>
      <c r="C27" s="5"/>
      <c r="D27" s="5"/>
      <c r="E27" s="5"/>
      <c r="F27" s="5"/>
      <c r="G27" s="5"/>
      <c r="H27" s="5"/>
      <c r="I27" s="5"/>
      <c r="J27" s="5"/>
      <c r="K27" s="5"/>
      <c r="L27" s="5"/>
      <c r="M27" s="5"/>
      <c r="N27" s="5"/>
      <c r="O27" s="5"/>
      <c r="P27" s="5"/>
      <c r="Q27" s="5"/>
    </row>
    <row r="28" spans="1:17">
      <c r="A28" s="5"/>
      <c r="B28" s="5"/>
      <c r="C28" s="5"/>
      <c r="D28" s="5"/>
      <c r="E28" s="5"/>
      <c r="F28" s="5"/>
      <c r="G28" s="5"/>
      <c r="H28" s="5"/>
      <c r="I28" s="5"/>
      <c r="J28" s="5"/>
      <c r="K28" s="5"/>
      <c r="L28" s="5"/>
      <c r="M28" s="5"/>
      <c r="N28" s="5"/>
      <c r="O28" s="5"/>
      <c r="P28" s="5"/>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row r="31" spans="1:17">
      <c r="A31" s="5"/>
      <c r="B31" s="5"/>
      <c r="C31" s="5"/>
      <c r="D31" s="5"/>
      <c r="E31" s="5"/>
      <c r="F31" s="5"/>
      <c r="G31" s="5"/>
      <c r="H31" s="5"/>
      <c r="I31" s="5"/>
      <c r="J31" s="5"/>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c r="A36" s="5"/>
      <c r="B36" s="5"/>
      <c r="C36" s="5"/>
      <c r="D36" s="5"/>
      <c r="E36" s="5"/>
      <c r="F36" s="5"/>
      <c r="G36" s="5"/>
      <c r="H36" s="5"/>
      <c r="I36" s="5"/>
      <c r="J36" s="5"/>
      <c r="K36" s="5"/>
      <c r="L36" s="5"/>
      <c r="M36" s="5"/>
      <c r="N36" s="5"/>
      <c r="O36" s="5"/>
      <c r="P36" s="5"/>
      <c r="Q36" s="5"/>
    </row>
    <row r="37" spans="1:17">
      <c r="A37" s="5"/>
      <c r="B37" s="5"/>
      <c r="C37" s="5"/>
      <c r="D37" s="5"/>
      <c r="E37" s="5"/>
      <c r="F37" s="5"/>
      <c r="G37" s="5"/>
      <c r="H37" s="5"/>
      <c r="I37" s="5"/>
      <c r="J37" s="5"/>
      <c r="K37" s="5"/>
      <c r="L37" s="5"/>
      <c r="M37" s="5"/>
      <c r="N37" s="5"/>
      <c r="O37" s="5"/>
      <c r="P37" s="5"/>
      <c r="Q37" s="5"/>
    </row>
    <row r="38" spans="1:17">
      <c r="A38" s="5"/>
      <c r="B38" s="5"/>
      <c r="C38" s="5"/>
      <c r="D38" s="5"/>
      <c r="E38" s="5"/>
      <c r="F38" s="5"/>
      <c r="G38" s="5"/>
      <c r="H38" s="5"/>
      <c r="I38" s="5"/>
      <c r="J38" s="5"/>
      <c r="K38" s="5"/>
      <c r="L38" s="5"/>
      <c r="M38" s="5"/>
      <c r="N38" s="5"/>
      <c r="O38" s="5"/>
      <c r="P38" s="5"/>
      <c r="Q38" s="5"/>
    </row>
    <row r="39" spans="1:17">
      <c r="A39" s="5"/>
      <c r="B39" s="5"/>
      <c r="C39" s="5"/>
      <c r="D39" s="5"/>
      <c r="E39" s="5"/>
      <c r="F39" s="5"/>
      <c r="G39" s="5"/>
      <c r="H39" s="5"/>
      <c r="I39" s="5"/>
      <c r="J39" s="5"/>
      <c r="K39" s="5"/>
      <c r="L39" s="5"/>
      <c r="M39" s="5"/>
      <c r="N39" s="5"/>
      <c r="O39" s="5"/>
      <c r="P39" s="5"/>
      <c r="Q39" s="5"/>
    </row>
    <row r="40" spans="1:17">
      <c r="A40" s="5"/>
      <c r="B40" s="5"/>
      <c r="C40" s="5"/>
      <c r="D40" s="5"/>
      <c r="E40" s="5"/>
      <c r="F40" s="5"/>
      <c r="G40" s="5"/>
      <c r="H40" s="5"/>
      <c r="I40" s="5"/>
      <c r="J40" s="5"/>
      <c r="K40" s="5"/>
      <c r="L40" s="5"/>
      <c r="M40" s="5"/>
      <c r="N40" s="5"/>
      <c r="O40" s="5"/>
      <c r="P40" s="5"/>
      <c r="Q40" s="5"/>
    </row>
  </sheetData>
  <mergeCells count="2">
    <mergeCell ref="A1:H1"/>
    <mergeCell ref="A2:H2"/>
  </mergeCells>
  <conditionalFormatting sqref="D18:H18">
    <cfRule type="cellIs" dxfId="1" priority="1"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tabSelected="1" workbookViewId="0">
      <selection sqref="A1:L1"/>
    </sheetView>
  </sheetViews>
  <sheetFormatPr baseColWidth="10" defaultColWidth="8.88671875" defaultRowHeight="13.6"/>
  <cols>
    <col min="1" max="1" width="32" customWidth="1"/>
    <col min="2" max="2" width="21" customWidth="1"/>
    <col min="3" max="4" width="18" customWidth="1"/>
    <col min="6" max="17" width="11" customWidth="1"/>
  </cols>
  <sheetData>
    <row r="1" spans="1:17" ht="25.3" customHeight="1">
      <c r="A1" s="39" t="s">
        <v>243</v>
      </c>
      <c r="B1" s="39"/>
      <c r="C1" s="39"/>
      <c r="D1" s="39"/>
      <c r="E1" s="39"/>
      <c r="F1" s="39"/>
      <c r="G1" s="39"/>
      <c r="H1" s="39"/>
      <c r="I1" s="39"/>
      <c r="J1" s="39"/>
      <c r="K1" s="39"/>
      <c r="L1" s="39"/>
      <c r="M1" s="5"/>
      <c r="N1" s="5"/>
      <c r="O1" s="5"/>
      <c r="P1" s="5"/>
      <c r="Q1" s="5"/>
    </row>
    <row r="2" spans="1:17" ht="30.75" customHeight="1">
      <c r="A2" s="37" t="s">
        <v>244</v>
      </c>
      <c r="B2" s="37"/>
      <c r="C2" s="37"/>
      <c r="D2" s="37"/>
      <c r="E2" s="37"/>
      <c r="F2" s="37"/>
      <c r="G2" s="37"/>
      <c r="H2" s="37"/>
      <c r="I2" s="37"/>
      <c r="J2" s="37"/>
      <c r="K2" s="37"/>
      <c r="L2" s="37"/>
      <c r="M2" s="5"/>
      <c r="N2" s="5"/>
      <c r="O2" s="5"/>
      <c r="P2" s="5"/>
      <c r="Q2" s="5"/>
    </row>
    <row r="3" spans="1:17">
      <c r="A3" s="5"/>
      <c r="B3" s="5"/>
      <c r="C3" s="5"/>
      <c r="D3" s="5"/>
      <c r="E3" s="5"/>
      <c r="F3" s="5"/>
      <c r="G3" s="5"/>
      <c r="H3" s="5"/>
      <c r="I3" s="5"/>
      <c r="J3" s="5"/>
      <c r="K3" s="5"/>
      <c r="L3" s="5"/>
      <c r="M3" s="5"/>
      <c r="N3" s="5"/>
      <c r="O3" s="5"/>
      <c r="P3" s="5"/>
      <c r="Q3" s="5"/>
    </row>
    <row r="4" spans="1:17" ht="14.3">
      <c r="A4" s="1" t="s">
        <v>245</v>
      </c>
      <c r="B4" s="1" t="s">
        <v>32</v>
      </c>
      <c r="C4" s="5"/>
      <c r="D4" s="5"/>
      <c r="E4" s="5"/>
      <c r="F4" s="1" t="s">
        <v>197</v>
      </c>
      <c r="G4" s="1" t="s">
        <v>198</v>
      </c>
      <c r="H4" s="1" t="s">
        <v>199</v>
      </c>
      <c r="I4" s="1" t="s">
        <v>200</v>
      </c>
      <c r="J4" s="1" t="s">
        <v>201</v>
      </c>
      <c r="K4" s="1" t="s">
        <v>202</v>
      </c>
      <c r="L4" s="1" t="s">
        <v>203</v>
      </c>
      <c r="M4" s="1" t="s">
        <v>204</v>
      </c>
      <c r="N4" s="1" t="s">
        <v>205</v>
      </c>
      <c r="O4" s="1" t="s">
        <v>206</v>
      </c>
      <c r="P4" s="1" t="s">
        <v>207</v>
      </c>
      <c r="Q4" s="1" t="s">
        <v>208</v>
      </c>
    </row>
    <row r="5" spans="1:17">
      <c r="A5" s="5" t="s">
        <v>246</v>
      </c>
      <c r="B5" s="23">
        <f>'Haushalt 2027'!J14</f>
        <v>195850</v>
      </c>
      <c r="C5" s="5"/>
      <c r="D5" s="5"/>
      <c r="E5" s="5"/>
      <c r="F5" s="23">
        <f>Liquidität!B26</f>
        <v>14195</v>
      </c>
      <c r="G5" s="23">
        <f>Liquidität!C26</f>
        <v>8890</v>
      </c>
      <c r="H5" s="23">
        <f>Liquidität!D26</f>
        <v>20185</v>
      </c>
      <c r="I5" s="23">
        <f>Liquidität!E26</f>
        <v>70530</v>
      </c>
      <c r="J5" s="23">
        <f>Liquidität!F26</f>
        <v>64125</v>
      </c>
      <c r="K5" s="23">
        <f>Liquidität!G26</f>
        <v>59320</v>
      </c>
      <c r="L5" s="23">
        <f>Liquidität!H26</f>
        <v>57515</v>
      </c>
      <c r="M5" s="23">
        <f>Liquidität!I26</f>
        <v>56310</v>
      </c>
      <c r="N5" s="23">
        <f>Liquidität!J26</f>
        <v>60605</v>
      </c>
      <c r="O5" s="23">
        <f>Liquidität!K26</f>
        <v>60700</v>
      </c>
      <c r="P5" s="23">
        <f>Liquidität!L26</f>
        <v>57395</v>
      </c>
      <c r="Q5" s="23">
        <f>Liquidität!M26</f>
        <v>51890</v>
      </c>
    </row>
    <row r="6" spans="1:17">
      <c r="A6" s="5" t="s">
        <v>247</v>
      </c>
      <c r="B6" s="23">
        <f>'Haushalt 2027'!J29</f>
        <v>190366</v>
      </c>
      <c r="C6" s="5"/>
      <c r="D6" s="5"/>
      <c r="E6" s="5"/>
      <c r="F6" s="5"/>
      <c r="G6" s="5"/>
      <c r="H6" s="5"/>
      <c r="I6" s="5"/>
      <c r="J6" s="5"/>
      <c r="K6" s="5"/>
      <c r="L6" s="5"/>
      <c r="M6" s="5"/>
      <c r="N6" s="5"/>
      <c r="O6" s="5"/>
      <c r="P6" s="5"/>
      <c r="Q6" s="5"/>
    </row>
    <row r="7" spans="1:17">
      <c r="A7" s="5" t="s">
        <v>242</v>
      </c>
      <c r="B7" s="23">
        <f>'Haushalt 2027'!J31</f>
        <v>5484</v>
      </c>
      <c r="C7" s="5"/>
      <c r="D7" s="5"/>
      <c r="E7" s="5"/>
      <c r="F7" s="5"/>
      <c r="G7" s="5"/>
      <c r="H7" s="5"/>
      <c r="I7" s="5"/>
      <c r="J7" s="5"/>
      <c r="K7" s="5"/>
      <c r="L7" s="5"/>
      <c r="M7" s="5"/>
      <c r="N7" s="5"/>
      <c r="O7" s="5"/>
      <c r="P7" s="5"/>
      <c r="Q7" s="5"/>
    </row>
    <row r="8" spans="1:17">
      <c r="A8" s="5" t="s">
        <v>248</v>
      </c>
      <c r="B8" s="23">
        <f>Zuschüsse!H17</f>
        <v>20250</v>
      </c>
      <c r="C8" s="5"/>
      <c r="D8" s="5"/>
      <c r="E8" s="5"/>
      <c r="F8" s="5"/>
      <c r="G8" s="5"/>
      <c r="H8" s="5"/>
      <c r="I8" s="5"/>
      <c r="J8" s="5"/>
      <c r="K8" s="5"/>
      <c r="L8" s="5"/>
      <c r="M8" s="5"/>
      <c r="N8" s="5"/>
      <c r="O8" s="5"/>
      <c r="P8" s="5"/>
      <c r="Q8" s="5"/>
    </row>
    <row r="9" spans="1:17">
      <c r="A9" s="5" t="s">
        <v>249</v>
      </c>
      <c r="B9" s="23">
        <f>Investitionen!G15</f>
        <v>35000</v>
      </c>
      <c r="C9" s="5"/>
      <c r="D9" s="5"/>
      <c r="E9" s="5"/>
      <c r="F9" s="5"/>
      <c r="G9" s="5"/>
      <c r="H9" s="5"/>
      <c r="I9" s="5"/>
      <c r="J9" s="5"/>
      <c r="K9" s="5"/>
      <c r="L9" s="5"/>
      <c r="M9" s="5"/>
      <c r="N9" s="5"/>
      <c r="O9" s="5"/>
      <c r="P9" s="5"/>
      <c r="Q9" s="5"/>
    </row>
    <row r="10" spans="1:17">
      <c r="A10" s="5" t="s">
        <v>181</v>
      </c>
      <c r="B10" s="23">
        <f>Personal!K20</f>
        <v>52866</v>
      </c>
      <c r="C10" s="5"/>
      <c r="D10" s="5"/>
      <c r="E10" s="5"/>
      <c r="F10" s="5"/>
      <c r="G10" s="5"/>
      <c r="H10" s="5"/>
      <c r="I10" s="5"/>
      <c r="J10" s="5"/>
      <c r="K10" s="5"/>
      <c r="L10" s="5"/>
      <c r="M10" s="5"/>
      <c r="N10" s="5"/>
      <c r="O10" s="5"/>
      <c r="P10" s="5"/>
      <c r="Q10" s="5"/>
    </row>
    <row r="11" spans="1:17">
      <c r="A11" s="5" t="s">
        <v>250</v>
      </c>
      <c r="B11" s="23">
        <f>Liquidität!M26</f>
        <v>51890</v>
      </c>
      <c r="C11" s="5"/>
      <c r="D11" s="5"/>
      <c r="E11" s="5"/>
      <c r="F11" s="5"/>
      <c r="G11" s="5"/>
      <c r="H11" s="5"/>
      <c r="I11" s="5"/>
      <c r="J11" s="5"/>
      <c r="K11" s="5"/>
      <c r="L11" s="5"/>
      <c r="M11" s="5"/>
      <c r="N11" s="5"/>
      <c r="O11" s="5"/>
      <c r="P11" s="5"/>
      <c r="Q11" s="5"/>
    </row>
    <row r="12" spans="1:17">
      <c r="A12" s="5" t="s">
        <v>251</v>
      </c>
      <c r="B12" s="23">
        <f>MIN(Liquidität!B26:M26)</f>
        <v>8890</v>
      </c>
      <c r="C12" s="5"/>
      <c r="D12" s="5"/>
      <c r="E12" s="5"/>
      <c r="F12" s="5"/>
      <c r="G12" s="5"/>
      <c r="H12" s="5"/>
      <c r="I12" s="5"/>
      <c r="J12" s="5"/>
      <c r="K12" s="5"/>
      <c r="L12" s="5"/>
      <c r="M12" s="5"/>
      <c r="N12" s="5"/>
      <c r="O12" s="5"/>
      <c r="P12" s="5"/>
      <c r="Q12" s="5"/>
    </row>
    <row r="13" spans="1:17">
      <c r="A13" s="5" t="s">
        <v>252</v>
      </c>
      <c r="B13" s="35">
        <f>COUNTIF(Liquidität!B28:M28,"&lt;0")</f>
        <v>2</v>
      </c>
      <c r="C13" s="5"/>
      <c r="D13" s="5"/>
      <c r="E13" s="5"/>
      <c r="F13" s="5"/>
      <c r="G13" s="5"/>
      <c r="H13" s="5"/>
      <c r="I13" s="5"/>
      <c r="J13" s="5"/>
      <c r="K13" s="5"/>
      <c r="L13" s="5"/>
      <c r="M13" s="5"/>
      <c r="N13" s="5"/>
      <c r="O13" s="5"/>
      <c r="P13" s="5"/>
      <c r="Q13" s="5"/>
    </row>
    <row r="14" spans="1:17">
      <c r="A14" s="5"/>
      <c r="B14" s="5"/>
      <c r="C14" s="5"/>
      <c r="D14" s="5"/>
      <c r="E14" s="5"/>
      <c r="F14" s="5"/>
      <c r="G14" s="5"/>
      <c r="H14" s="5"/>
      <c r="I14" s="5"/>
      <c r="J14" s="5"/>
      <c r="K14" s="5"/>
      <c r="L14" s="5"/>
      <c r="M14" s="5"/>
      <c r="N14" s="5"/>
      <c r="O14" s="5"/>
      <c r="P14" s="5"/>
      <c r="Q14" s="5"/>
    </row>
    <row r="15" spans="1:17" ht="14.3">
      <c r="A15" s="1" t="s">
        <v>253</v>
      </c>
      <c r="B15" s="1" t="s">
        <v>166</v>
      </c>
      <c r="C15" s="1" t="s">
        <v>180</v>
      </c>
      <c r="D15" s="1" t="s">
        <v>254</v>
      </c>
      <c r="E15" s="5"/>
      <c r="F15" s="5"/>
      <c r="G15" s="5"/>
      <c r="H15" s="5"/>
      <c r="I15" s="5"/>
      <c r="J15" s="5"/>
      <c r="K15" s="5"/>
      <c r="L15" s="5"/>
      <c r="M15" s="5"/>
      <c r="N15" s="5"/>
      <c r="O15" s="5"/>
      <c r="P15" s="5"/>
      <c r="Q15" s="5"/>
    </row>
    <row r="16" spans="1:17">
      <c r="A16" s="5" t="s">
        <v>239</v>
      </c>
      <c r="B16" s="23">
        <f>Szenarien!D16</f>
        <v>195850</v>
      </c>
      <c r="C16" s="23">
        <f>Szenarien!D17</f>
        <v>190366</v>
      </c>
      <c r="D16" s="23">
        <f>Szenarien!D18</f>
        <v>5484</v>
      </c>
      <c r="E16" s="5"/>
      <c r="F16" s="5"/>
      <c r="G16" s="5"/>
      <c r="H16" s="5"/>
      <c r="I16" s="5"/>
      <c r="J16" s="5"/>
      <c r="K16" s="5"/>
      <c r="L16" s="5"/>
      <c r="M16" s="5"/>
      <c r="N16" s="5"/>
      <c r="O16" s="5"/>
      <c r="P16" s="5"/>
      <c r="Q16" s="5"/>
    </row>
    <row r="17" spans="1:17" ht="14.3">
      <c r="A17" s="5" t="s">
        <v>240</v>
      </c>
      <c r="B17" s="23">
        <f>Szenarien!F16</f>
        <v>175701.5</v>
      </c>
      <c r="C17" s="23">
        <f>Szenarien!F17</f>
        <v>204929.3</v>
      </c>
      <c r="D17" s="23">
        <f>Szenarien!F18</f>
        <v>-29227.799999999988</v>
      </c>
      <c r="E17" s="5"/>
      <c r="F17" s="5"/>
      <c r="G17" s="5"/>
      <c r="H17" s="5"/>
      <c r="I17" s="5"/>
      <c r="J17" s="5"/>
      <c r="K17" s="5"/>
      <c r="L17" s="5"/>
      <c r="M17" s="5"/>
      <c r="N17" s="5"/>
      <c r="O17" s="5"/>
      <c r="P17" s="5"/>
      <c r="Q17" s="5"/>
    </row>
    <row r="18" spans="1:17">
      <c r="A18" s="5" t="s">
        <v>241</v>
      </c>
      <c r="B18" s="23">
        <f>Szenarien!H16</f>
        <v>208719</v>
      </c>
      <c r="C18" s="23">
        <f>Szenarien!H17</f>
        <v>188389</v>
      </c>
      <c r="D18" s="23">
        <f>Szenarien!H18</f>
        <v>20330</v>
      </c>
      <c r="E18" s="5"/>
      <c r="F18" s="5"/>
      <c r="G18" s="5"/>
      <c r="H18" s="5"/>
      <c r="I18" s="5"/>
      <c r="J18" s="5"/>
      <c r="K18" s="5"/>
      <c r="L18" s="5"/>
      <c r="M18" s="5"/>
      <c r="N18" s="5"/>
      <c r="O18" s="5"/>
      <c r="P18" s="5"/>
      <c r="Q18" s="5"/>
    </row>
    <row r="19" spans="1:17">
      <c r="A19" s="5"/>
      <c r="B19" s="5"/>
      <c r="C19" s="5"/>
      <c r="D19" s="5"/>
      <c r="E19" s="5"/>
      <c r="F19" s="5"/>
      <c r="G19" s="5"/>
      <c r="H19" s="5"/>
      <c r="I19" s="5"/>
      <c r="J19" s="5"/>
      <c r="K19" s="5"/>
      <c r="L19" s="5"/>
      <c r="M19" s="5"/>
      <c r="N19" s="5"/>
      <c r="O19" s="5"/>
      <c r="P19" s="5"/>
      <c r="Q19" s="5"/>
    </row>
    <row r="20" spans="1:17">
      <c r="A20" s="5"/>
      <c r="B20" s="5"/>
      <c r="C20" s="5"/>
      <c r="D20" s="5"/>
      <c r="E20" s="5"/>
      <c r="F20" s="5"/>
      <c r="G20" s="5"/>
      <c r="H20" s="5"/>
      <c r="I20" s="5"/>
      <c r="J20" s="5"/>
      <c r="K20" s="5"/>
      <c r="L20" s="5"/>
      <c r="M20" s="5"/>
      <c r="N20" s="5"/>
      <c r="O20" s="5"/>
      <c r="P20" s="5"/>
      <c r="Q20" s="5"/>
    </row>
    <row r="21" spans="1:17">
      <c r="A21" s="5"/>
      <c r="B21" s="5"/>
      <c r="C21" s="5"/>
      <c r="D21" s="5"/>
      <c r="E21" s="5"/>
      <c r="F21" s="5"/>
      <c r="G21" s="5"/>
      <c r="H21" s="5"/>
      <c r="I21" s="5"/>
      <c r="J21" s="5"/>
      <c r="K21" s="5"/>
      <c r="L21" s="5"/>
      <c r="M21" s="5"/>
      <c r="N21" s="5"/>
      <c r="O21" s="5"/>
      <c r="P21" s="5"/>
      <c r="Q21" s="5"/>
    </row>
    <row r="22" spans="1:17">
      <c r="A22" s="5"/>
      <c r="B22" s="5"/>
      <c r="C22" s="5"/>
      <c r="D22" s="5"/>
      <c r="E22" s="5"/>
      <c r="F22" s="5"/>
      <c r="G22" s="5"/>
      <c r="H22" s="5"/>
      <c r="I22" s="5"/>
      <c r="J22" s="5"/>
      <c r="K22" s="5"/>
      <c r="L22" s="5"/>
      <c r="M22" s="5"/>
      <c r="N22" s="5"/>
      <c r="O22" s="5"/>
      <c r="P22" s="5"/>
      <c r="Q22" s="5"/>
    </row>
    <row r="23" spans="1:17">
      <c r="A23" s="5"/>
      <c r="B23" s="5"/>
      <c r="C23" s="5"/>
      <c r="D23" s="5"/>
      <c r="E23" s="5"/>
      <c r="F23" s="5"/>
      <c r="G23" s="5"/>
      <c r="H23" s="5"/>
      <c r="I23" s="5"/>
      <c r="J23" s="5"/>
      <c r="K23" s="5"/>
      <c r="L23" s="5"/>
      <c r="M23" s="5"/>
      <c r="N23" s="5"/>
      <c r="O23" s="5"/>
      <c r="P23" s="5"/>
      <c r="Q23" s="5"/>
    </row>
    <row r="24" spans="1:17">
      <c r="A24" s="5"/>
      <c r="B24" s="5"/>
      <c r="C24" s="5"/>
      <c r="D24" s="5"/>
      <c r="E24" s="5"/>
      <c r="F24" s="5"/>
      <c r="G24" s="5"/>
      <c r="H24" s="5"/>
      <c r="I24" s="5"/>
      <c r="J24" s="5"/>
      <c r="K24" s="5"/>
      <c r="L24" s="5"/>
      <c r="M24" s="5"/>
      <c r="N24" s="5"/>
      <c r="O24" s="5"/>
      <c r="P24" s="5"/>
      <c r="Q24" s="5"/>
    </row>
    <row r="25" spans="1:17">
      <c r="A25" s="5"/>
      <c r="B25" s="5"/>
      <c r="C25" s="5"/>
      <c r="D25" s="5"/>
      <c r="E25" s="5"/>
      <c r="F25" s="5"/>
      <c r="G25" s="5"/>
      <c r="H25" s="5"/>
      <c r="I25" s="5"/>
      <c r="J25" s="5"/>
      <c r="K25" s="5"/>
      <c r="L25" s="5"/>
      <c r="M25" s="5"/>
      <c r="N25" s="5"/>
      <c r="O25" s="5"/>
      <c r="P25" s="5"/>
      <c r="Q25" s="5"/>
    </row>
    <row r="26" spans="1:17">
      <c r="A26" s="5"/>
      <c r="B26" s="5"/>
      <c r="C26" s="5"/>
      <c r="D26" s="5"/>
      <c r="E26" s="5"/>
      <c r="F26" s="5"/>
      <c r="G26" s="5"/>
      <c r="H26" s="5"/>
      <c r="I26" s="5"/>
      <c r="J26" s="5"/>
      <c r="K26" s="5"/>
      <c r="L26" s="5"/>
      <c r="M26" s="5"/>
      <c r="N26" s="5"/>
      <c r="O26" s="5"/>
      <c r="P26" s="5"/>
      <c r="Q26" s="5"/>
    </row>
    <row r="27" spans="1:17">
      <c r="A27" s="5"/>
      <c r="B27" s="5"/>
      <c r="C27" s="5"/>
      <c r="D27" s="5"/>
      <c r="E27" s="5"/>
      <c r="F27" s="5"/>
      <c r="G27" s="5"/>
      <c r="H27" s="5"/>
      <c r="I27" s="5"/>
      <c r="J27" s="5"/>
      <c r="K27" s="5"/>
      <c r="L27" s="5"/>
      <c r="M27" s="5"/>
      <c r="N27" s="5"/>
      <c r="O27" s="5"/>
      <c r="P27" s="5"/>
      <c r="Q27" s="5"/>
    </row>
    <row r="28" spans="1:17">
      <c r="A28" s="5"/>
      <c r="B28" s="5"/>
      <c r="C28" s="5"/>
      <c r="D28" s="5"/>
      <c r="E28" s="5"/>
      <c r="F28" s="5"/>
      <c r="G28" s="5"/>
      <c r="H28" s="5"/>
      <c r="I28" s="5"/>
      <c r="J28" s="5"/>
      <c r="K28" s="5"/>
      <c r="L28" s="5"/>
      <c r="M28" s="5"/>
      <c r="N28" s="5"/>
      <c r="O28" s="5"/>
      <c r="P28" s="5"/>
      <c r="Q28" s="5"/>
    </row>
    <row r="29" spans="1:17">
      <c r="A29" s="5"/>
      <c r="B29" s="5"/>
      <c r="C29" s="5"/>
      <c r="D29" s="5"/>
      <c r="E29" s="5"/>
      <c r="F29" s="5"/>
      <c r="G29" s="5"/>
      <c r="H29" s="5"/>
      <c r="I29" s="5"/>
      <c r="J29" s="5"/>
      <c r="K29" s="5"/>
      <c r="L29" s="5"/>
      <c r="M29" s="5"/>
      <c r="N29" s="5"/>
      <c r="O29" s="5"/>
      <c r="P29" s="5"/>
      <c r="Q29" s="5"/>
    </row>
    <row r="30" spans="1:17">
      <c r="A30" s="5"/>
      <c r="B30" s="5"/>
      <c r="C30" s="5"/>
      <c r="D30" s="5"/>
      <c r="E30" s="5"/>
      <c r="F30" s="5"/>
      <c r="G30" s="5"/>
      <c r="H30" s="5"/>
      <c r="I30" s="5"/>
      <c r="J30" s="5"/>
      <c r="K30" s="5"/>
      <c r="L30" s="5"/>
      <c r="M30" s="5"/>
      <c r="N30" s="5"/>
      <c r="O30" s="5"/>
      <c r="P30" s="5"/>
      <c r="Q30" s="5"/>
    </row>
    <row r="31" spans="1:17">
      <c r="A31" s="5"/>
      <c r="B31" s="5"/>
      <c r="C31" s="5"/>
      <c r="D31" s="5"/>
      <c r="E31" s="5"/>
      <c r="F31" s="5"/>
      <c r="G31" s="5"/>
      <c r="H31" s="5"/>
      <c r="I31" s="5"/>
      <c r="J31" s="5"/>
      <c r="K31" s="5"/>
      <c r="L31" s="5"/>
      <c r="M31" s="5"/>
      <c r="N31" s="5"/>
      <c r="O31" s="5"/>
      <c r="P31" s="5"/>
      <c r="Q31" s="5"/>
    </row>
    <row r="32" spans="1:17">
      <c r="A32" s="5"/>
      <c r="B32" s="5"/>
      <c r="C32" s="5"/>
      <c r="D32" s="5"/>
      <c r="E32" s="5"/>
      <c r="F32" s="5"/>
      <c r="G32" s="5"/>
      <c r="H32" s="5"/>
      <c r="I32" s="5"/>
      <c r="J32" s="5"/>
      <c r="K32" s="5"/>
      <c r="L32" s="5"/>
      <c r="M32" s="5"/>
      <c r="N32" s="5"/>
      <c r="O32" s="5"/>
      <c r="P32" s="5"/>
      <c r="Q32" s="5"/>
    </row>
    <row r="33" spans="1:17">
      <c r="A33" s="5"/>
      <c r="B33" s="5"/>
      <c r="C33" s="5"/>
      <c r="D33" s="5"/>
      <c r="E33" s="5"/>
      <c r="F33" s="5"/>
      <c r="G33" s="5"/>
      <c r="H33" s="5"/>
      <c r="I33" s="5"/>
      <c r="J33" s="5"/>
      <c r="K33" s="5"/>
      <c r="L33" s="5"/>
      <c r="M33" s="5"/>
      <c r="N33" s="5"/>
      <c r="O33" s="5"/>
      <c r="P33" s="5"/>
      <c r="Q33" s="5"/>
    </row>
    <row r="34" spans="1:17">
      <c r="A34" s="5"/>
      <c r="B34" s="5"/>
      <c r="C34" s="5"/>
      <c r="D34" s="5"/>
      <c r="E34" s="5"/>
      <c r="F34" s="5"/>
      <c r="G34" s="5"/>
      <c r="H34" s="5"/>
      <c r="I34" s="5"/>
      <c r="J34" s="5"/>
      <c r="K34" s="5"/>
      <c r="L34" s="5"/>
      <c r="M34" s="5"/>
      <c r="N34" s="5"/>
      <c r="O34" s="5"/>
      <c r="P34" s="5"/>
      <c r="Q34" s="5"/>
    </row>
    <row r="35" spans="1:17">
      <c r="A35" s="5"/>
      <c r="B35" s="5"/>
      <c r="C35" s="5"/>
      <c r="D35" s="5"/>
      <c r="E35" s="5"/>
      <c r="F35" s="5"/>
      <c r="G35" s="5"/>
      <c r="H35" s="5"/>
      <c r="I35" s="5"/>
      <c r="J35" s="5"/>
      <c r="K35" s="5"/>
      <c r="L35" s="5"/>
      <c r="M35" s="5"/>
      <c r="N35" s="5"/>
      <c r="O35" s="5"/>
      <c r="P35" s="5"/>
      <c r="Q35" s="5"/>
    </row>
    <row r="36" spans="1:17">
      <c r="A36" s="5"/>
      <c r="B36" s="5"/>
      <c r="C36" s="5"/>
      <c r="D36" s="5"/>
      <c r="E36" s="5"/>
      <c r="F36" s="5"/>
      <c r="G36" s="5"/>
      <c r="H36" s="5"/>
      <c r="I36" s="5"/>
      <c r="J36" s="5"/>
      <c r="K36" s="5"/>
      <c r="L36" s="5"/>
      <c r="M36" s="5"/>
      <c r="N36" s="5"/>
      <c r="O36" s="5"/>
      <c r="P36" s="5"/>
      <c r="Q36" s="5"/>
    </row>
    <row r="37" spans="1:17">
      <c r="A37" s="5"/>
      <c r="B37" s="5"/>
      <c r="C37" s="5"/>
      <c r="D37" s="5"/>
      <c r="E37" s="5"/>
      <c r="F37" s="5"/>
      <c r="G37" s="5"/>
      <c r="H37" s="5"/>
      <c r="I37" s="5"/>
      <c r="J37" s="5"/>
      <c r="K37" s="5"/>
      <c r="L37" s="5"/>
      <c r="M37" s="5"/>
      <c r="N37" s="5"/>
      <c r="O37" s="5"/>
      <c r="P37" s="5"/>
      <c r="Q37" s="5"/>
    </row>
    <row r="38" spans="1:17">
      <c r="A38" s="5"/>
      <c r="B38" s="5"/>
      <c r="C38" s="5"/>
      <c r="D38" s="5"/>
      <c r="E38" s="5"/>
      <c r="F38" s="5"/>
      <c r="G38" s="5"/>
      <c r="H38" s="5"/>
      <c r="I38" s="5"/>
      <c r="J38" s="5"/>
      <c r="K38" s="5"/>
      <c r="L38" s="5"/>
      <c r="M38" s="5"/>
      <c r="N38" s="5"/>
      <c r="O38" s="5"/>
      <c r="P38" s="5"/>
      <c r="Q38" s="5"/>
    </row>
    <row r="39" spans="1:17">
      <c r="A39" s="5"/>
      <c r="B39" s="5"/>
      <c r="C39" s="5"/>
      <c r="D39" s="5"/>
      <c r="E39" s="5"/>
      <c r="F39" s="5"/>
      <c r="G39" s="5"/>
      <c r="H39" s="5"/>
      <c r="I39" s="5"/>
      <c r="J39" s="5"/>
      <c r="K39" s="5"/>
      <c r="L39" s="5"/>
      <c r="M39" s="5"/>
      <c r="N39" s="5"/>
      <c r="O39" s="5"/>
      <c r="P39" s="5"/>
      <c r="Q39" s="5"/>
    </row>
    <row r="40" spans="1:17">
      <c r="A40" s="5"/>
      <c r="B40" s="5"/>
      <c r="C40" s="5"/>
      <c r="D40" s="5"/>
      <c r="E40" s="5"/>
      <c r="F40" s="5"/>
      <c r="G40" s="5"/>
      <c r="H40" s="5"/>
      <c r="I40" s="5"/>
      <c r="J40" s="5"/>
      <c r="K40" s="5"/>
      <c r="L40" s="5"/>
      <c r="M40" s="5"/>
      <c r="N40" s="5"/>
      <c r="O40" s="5"/>
      <c r="P40" s="5"/>
      <c r="Q40" s="5"/>
    </row>
  </sheetData>
  <mergeCells count="2">
    <mergeCell ref="A1:L1"/>
    <mergeCell ref="A2:L2"/>
  </mergeCells>
  <conditionalFormatting sqref="D16:D18">
    <cfRule type="cellIs" dxfId="0" priority="1" operator="lessThan">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Anleitung</vt:lpstr>
      <vt:lpstr>Annahmen</vt:lpstr>
      <vt:lpstr>Personal</vt:lpstr>
      <vt:lpstr>Zuschüsse</vt:lpstr>
      <vt:lpstr>Investitionen</vt:lpstr>
      <vt:lpstr>Haushalt 2027</vt:lpstr>
      <vt:lpstr>Liquidität</vt:lpstr>
      <vt:lpstr>Szenarien</vt:lpstr>
      <vt:lpstr>Dashboard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Günter</dc:creator>
  <cp:lastModifiedBy>Günter</cp:lastModifiedBy>
  <dcterms:created xsi:type="dcterms:W3CDTF">2026-08-02T07:05:02Z</dcterms:created>
  <dcterms:modified xsi:type="dcterms:W3CDTF">2026-08-02T07:05:02Z</dcterms:modified>
</cp:coreProperties>
</file>